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bras.agudos\OBRAS\server\GRAZIELE\2022\"/>
    </mc:Choice>
  </mc:AlternateContent>
  <bookViews>
    <workbookView xWindow="0" yWindow="0" windowWidth="20490" windowHeight="7620" tabRatio="556"/>
  </bookViews>
  <sheets>
    <sheet name="Plan1" sheetId="1" r:id="rId1"/>
  </sheets>
  <definedNames>
    <definedName name="_xlnm.Print_Area" localSheetId="0">Plan1!$A$1:$K$125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1" l="1"/>
  <c r="K30" i="1"/>
  <c r="K31" i="1"/>
  <c r="K32" i="1"/>
  <c r="K33" i="1"/>
  <c r="K34" i="1"/>
  <c r="K35" i="1"/>
  <c r="K36" i="1"/>
  <c r="K43" i="1"/>
  <c r="K44" i="1"/>
  <c r="K45" i="1"/>
  <c r="K46" i="1"/>
  <c r="K47" i="1"/>
  <c r="K48" i="1"/>
  <c r="K49" i="1"/>
  <c r="K52" i="1"/>
  <c r="K53" i="1"/>
  <c r="K54" i="1"/>
  <c r="K57" i="1"/>
  <c r="K58" i="1"/>
  <c r="K59" i="1"/>
  <c r="K62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9" i="1"/>
  <c r="K90" i="1"/>
  <c r="K91" i="1"/>
  <c r="K92" i="1"/>
  <c r="K93" i="1"/>
  <c r="K94" i="1"/>
  <c r="K97" i="1"/>
  <c r="K98" i="1"/>
  <c r="K101" i="1"/>
  <c r="K102" i="1"/>
  <c r="K103" i="1"/>
  <c r="K104" i="1"/>
  <c r="K105" i="1"/>
  <c r="K108" i="1"/>
  <c r="K109" i="1"/>
  <c r="K110" i="1"/>
  <c r="K16" i="1"/>
  <c r="J90" i="1"/>
  <c r="H90" i="1"/>
  <c r="J102" i="1"/>
  <c r="H16" i="1" l="1"/>
  <c r="H17" i="1" s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9" i="1"/>
  <c r="H40" i="1"/>
  <c r="H43" i="1"/>
  <c r="H44" i="1"/>
  <c r="H45" i="1"/>
  <c r="H46" i="1"/>
  <c r="H47" i="1"/>
  <c r="H48" i="1"/>
  <c r="H49" i="1"/>
  <c r="H52" i="1"/>
  <c r="H53" i="1"/>
  <c r="H54" i="1"/>
  <c r="H57" i="1"/>
  <c r="H58" i="1"/>
  <c r="H59" i="1"/>
  <c r="H62" i="1"/>
  <c r="H63" i="1" s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9" i="1"/>
  <c r="H91" i="1"/>
  <c r="H92" i="1"/>
  <c r="H93" i="1"/>
  <c r="H94" i="1"/>
  <c r="H97" i="1"/>
  <c r="H98" i="1"/>
  <c r="H101" i="1"/>
  <c r="H103" i="1"/>
  <c r="H104" i="1"/>
  <c r="H105" i="1"/>
  <c r="H108" i="1"/>
  <c r="H109" i="1"/>
  <c r="H110" i="1"/>
  <c r="H85" i="1" l="1"/>
  <c r="H41" i="1"/>
  <c r="H106" i="1"/>
  <c r="H55" i="1"/>
  <c r="H111" i="1"/>
  <c r="H99" i="1"/>
  <c r="H27" i="1"/>
  <c r="H60" i="1"/>
  <c r="H95" i="1"/>
  <c r="H50" i="1"/>
  <c r="H37" i="1"/>
  <c r="H112" i="1" l="1"/>
  <c r="H86" i="1"/>
  <c r="J109" i="1"/>
  <c r="J110" i="1"/>
  <c r="J108" i="1"/>
  <c r="J101" i="1"/>
  <c r="J103" i="1"/>
  <c r="J104" i="1"/>
  <c r="J105" i="1"/>
  <c r="J98" i="1"/>
  <c r="J97" i="1"/>
  <c r="J91" i="1"/>
  <c r="J92" i="1"/>
  <c r="J93" i="1"/>
  <c r="J94" i="1"/>
  <c r="J89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65" i="1"/>
  <c r="J62" i="1"/>
  <c r="J58" i="1"/>
  <c r="J59" i="1"/>
  <c r="J57" i="1"/>
  <c r="J53" i="1"/>
  <c r="J54" i="1"/>
  <c r="J52" i="1"/>
  <c r="J44" i="1"/>
  <c r="J45" i="1"/>
  <c r="J46" i="1"/>
  <c r="J47" i="1"/>
  <c r="J48" i="1"/>
  <c r="J49" i="1"/>
  <c r="J43" i="1"/>
  <c r="J30" i="1"/>
  <c r="J31" i="1"/>
  <c r="J32" i="1"/>
  <c r="J33" i="1"/>
  <c r="J34" i="1"/>
  <c r="J35" i="1"/>
  <c r="J36" i="1"/>
  <c r="J29" i="1"/>
  <c r="H113" i="1" l="1"/>
  <c r="H114" i="1" s="1"/>
  <c r="H116" i="1" s="1"/>
  <c r="J95" i="1"/>
  <c r="J99" i="1"/>
  <c r="J111" i="1"/>
  <c r="J106" i="1"/>
  <c r="J37" i="1"/>
  <c r="J85" i="1"/>
  <c r="J50" i="1"/>
  <c r="J21" i="1"/>
  <c r="J22" i="1"/>
  <c r="J23" i="1"/>
  <c r="J24" i="1"/>
  <c r="J25" i="1"/>
  <c r="J26" i="1"/>
  <c r="J20" i="1"/>
  <c r="J16" i="1"/>
  <c r="J39" i="1"/>
  <c r="J40" i="1"/>
  <c r="J63" i="1"/>
  <c r="J17" i="1" l="1"/>
  <c r="J112" i="1"/>
  <c r="J60" i="1"/>
  <c r="J55" i="1"/>
  <c r="J86" i="1" l="1"/>
  <c r="J113" i="1" s="1"/>
  <c r="J114" i="1" l="1"/>
  <c r="J116" i="1" l="1"/>
</calcChain>
</file>

<file path=xl/sharedStrings.xml><?xml version="1.0" encoding="utf-8"?>
<sst xmlns="http://schemas.openxmlformats.org/spreadsheetml/2006/main" count="406" uniqueCount="270">
  <si>
    <t>1.1</t>
  </si>
  <si>
    <t>2.1</t>
  </si>
  <si>
    <r>
      <t>Endereço:</t>
    </r>
    <r>
      <rPr>
        <sz val="11"/>
        <color indexed="10"/>
        <rFont val="Arial"/>
        <family val="2"/>
      </rPr>
      <t xml:space="preserve"> </t>
    </r>
    <r>
      <rPr>
        <sz val="11"/>
        <rFont val="Arial"/>
        <family val="2"/>
      </rPr>
      <t>Rua XV de Novembro, S/N - Agudos/SP</t>
    </r>
  </si>
  <si>
    <t>CPOS</t>
  </si>
  <si>
    <t>2.2</t>
  </si>
  <si>
    <t>02.08.020</t>
  </si>
  <si>
    <t>Serviços Preliminares</t>
  </si>
  <si>
    <t>Placa de identificação para obra</t>
  </si>
  <si>
    <t>2.1.1</t>
  </si>
  <si>
    <t>06.01.020</t>
  </si>
  <si>
    <t>Escavação manual em solo de 1ª e 2ª categoria em campo aberto</t>
  </si>
  <si>
    <t>2.1.2</t>
  </si>
  <si>
    <t>2.1.3</t>
  </si>
  <si>
    <t>2.1.4</t>
  </si>
  <si>
    <t>2.1.5</t>
  </si>
  <si>
    <t>2.1.6</t>
  </si>
  <si>
    <t>2.1.7</t>
  </si>
  <si>
    <t>Broca em concreto armado diâmetro de 30 cm - completa</t>
  </si>
  <si>
    <t>09.01.020</t>
  </si>
  <si>
    <t>Forma em madeira comum para fundação</t>
  </si>
  <si>
    <t>10.01.040</t>
  </si>
  <si>
    <t>Armadura em barra de aço CA-50 (A ou B) fyk= 500 MPa</t>
  </si>
  <si>
    <t>10.01.060</t>
  </si>
  <si>
    <t>Armadura em barra de aço CA-60 (A ou B) fyk= 600 Mpa</t>
  </si>
  <si>
    <t>11.01.130</t>
  </si>
  <si>
    <t>Concreto usinado, fck = 25,0 MPa</t>
  </si>
  <si>
    <t>3.1</t>
  </si>
  <si>
    <t>2.3</t>
  </si>
  <si>
    <t>2.4</t>
  </si>
  <si>
    <t>2.5</t>
  </si>
  <si>
    <t>2.6</t>
  </si>
  <si>
    <t>2.7</t>
  </si>
  <si>
    <t>2.8</t>
  </si>
  <si>
    <t>Total do item 2.1</t>
  </si>
  <si>
    <t>Total do item 2.2</t>
  </si>
  <si>
    <t>16.03.010</t>
  </si>
  <si>
    <t>16.33.022</t>
  </si>
  <si>
    <t>Telhamento em cimento reforçado com fio sintético CRFS - perfil ondulado de 6 mm</t>
  </si>
  <si>
    <t>2.3.1</t>
  </si>
  <si>
    <t>2.3.2</t>
  </si>
  <si>
    <t>Cobertura</t>
  </si>
  <si>
    <t>Revestimento</t>
  </si>
  <si>
    <t>17.02.020</t>
  </si>
  <si>
    <t>17.02.140</t>
  </si>
  <si>
    <t>Chapisco</t>
  </si>
  <si>
    <t>Emboço desempenado com espuma de poliéster</t>
  </si>
  <si>
    <t>Piso</t>
  </si>
  <si>
    <t>2.4.1</t>
  </si>
  <si>
    <t>2.4.2</t>
  </si>
  <si>
    <t>2.4.3</t>
  </si>
  <si>
    <t>2.4.5</t>
  </si>
  <si>
    <t>2.4.7</t>
  </si>
  <si>
    <t>11.18.040</t>
  </si>
  <si>
    <t>17.01.040</t>
  </si>
  <si>
    <t>18.06.410</t>
  </si>
  <si>
    <t>19.01.062</t>
  </si>
  <si>
    <t>Lastro de pedra britada esp 2cm</t>
  </si>
  <si>
    <t>Lastro de concreto impermeabilizado esp 6cm</t>
  </si>
  <si>
    <t>Rejuntamento em placas cerâmicas com argamassa industrializada para rejunte, juntas acima de 3 até 5 mm</t>
  </si>
  <si>
    <t>Esquadrias</t>
  </si>
  <si>
    <t>2.5.1</t>
  </si>
  <si>
    <t>2.5.2</t>
  </si>
  <si>
    <t>2.5.3</t>
  </si>
  <si>
    <t>Pintura</t>
  </si>
  <si>
    <t>2.6.1</t>
  </si>
  <si>
    <t>33.10.020</t>
  </si>
  <si>
    <t>33.12.011</t>
  </si>
  <si>
    <t>Tinta látex em massa, inclusive preparo</t>
  </si>
  <si>
    <t>Esmalte à base de água em madeira, inclusive preparo</t>
  </si>
  <si>
    <t>Instalações Hidráulicas</t>
  </si>
  <si>
    <t>2.7.1</t>
  </si>
  <si>
    <t>46.02.070</t>
  </si>
  <si>
    <t>Caixa de ferro estampada 4´ x 2´</t>
  </si>
  <si>
    <t>Quadro de distribuição universal de embutir, para disjuntores 16 DIN / 12 Bolt-on - 150 A - sem componentes</t>
  </si>
  <si>
    <t>Luminária retangular de sobrepor tipo calha aberta para 2 lâmpadas fluorescentes tubulares de 32W</t>
  </si>
  <si>
    <t>Lâmpada fluorescente tubular, base bipino bilateral de 32 W</t>
  </si>
  <si>
    <t>Tomada 2P+T de 10 A - 250 V, completa</t>
  </si>
  <si>
    <t>Interruptor com 1 tecla simples e placa</t>
  </si>
  <si>
    <t>Disjuntor termomagnético, unipolar 127/220 V, corrente de 10 A até 30 A</t>
  </si>
  <si>
    <t>Cabo de cobre flexível de 2,5 mm², isolamento 0,6/1kV - isolação HEPR 90°C</t>
  </si>
  <si>
    <t>Eletroduto de PVC corrugado flexível leve, diâmetro externo de 25 mm</t>
  </si>
  <si>
    <t>Haste de aterramento de 5/8´ x 2,40 m</t>
  </si>
  <si>
    <t>Conector cabo/haste de 3/4´</t>
  </si>
  <si>
    <t>Caixa de inspeção do terra cilíndrica em PVC rígido, diâmetro de 300 mm - h= 250 mm</t>
  </si>
  <si>
    <t>Tubo de PVC rígido branco PxB com virola e anel de borracha, linha esgoto série normal, DN= 100 mm, inclusive conexões</t>
  </si>
  <si>
    <t>2.8.1</t>
  </si>
  <si>
    <t>2.8.2</t>
  </si>
  <si>
    <t>2.8.3</t>
  </si>
  <si>
    <t>2.8.4</t>
  </si>
  <si>
    <t>2.8.5</t>
  </si>
  <si>
    <t>2.8.7</t>
  </si>
  <si>
    <t>2.8.9</t>
  </si>
  <si>
    <t>2.8.10</t>
  </si>
  <si>
    <t>2.8.11</t>
  </si>
  <si>
    <t>2.8.12</t>
  </si>
  <si>
    <t>2.8.13</t>
  </si>
  <si>
    <t>2.8.14</t>
  </si>
  <si>
    <t>2.8.15</t>
  </si>
  <si>
    <t>2.8.16</t>
  </si>
  <si>
    <t>2.8.17</t>
  </si>
  <si>
    <t>2.8.18</t>
  </si>
  <si>
    <t>2.8.19</t>
  </si>
  <si>
    <t>2.8.20</t>
  </si>
  <si>
    <t>40.01.020</t>
  </si>
  <si>
    <t>37.03.200</t>
  </si>
  <si>
    <t>41.14.070</t>
  </si>
  <si>
    <t>41.09.750</t>
  </si>
  <si>
    <t>41.07.070</t>
  </si>
  <si>
    <t>40.04.450</t>
  </si>
  <si>
    <t>40.05.020</t>
  </si>
  <si>
    <t>37.13.600</t>
  </si>
  <si>
    <t>39.21.020</t>
  </si>
  <si>
    <t>38.19.030</t>
  </si>
  <si>
    <t>42.05.200</t>
  </si>
  <si>
    <t>42.05.110</t>
  </si>
  <si>
    <t>42.05.310</t>
  </si>
  <si>
    <t>Praça</t>
  </si>
  <si>
    <t>Paisagismo</t>
  </si>
  <si>
    <t>3.1.1</t>
  </si>
  <si>
    <t>3.1.2</t>
  </si>
  <si>
    <t>3.1.3</t>
  </si>
  <si>
    <t>3.1.4</t>
  </si>
  <si>
    <t>3.1.5</t>
  </si>
  <si>
    <t>34.03.120</t>
  </si>
  <si>
    <t>34.04.050</t>
  </si>
  <si>
    <t>34.04.370</t>
  </si>
  <si>
    <t>35.04.140</t>
  </si>
  <si>
    <t>Arbusto Moréia - h= 0,50 m</t>
  </si>
  <si>
    <t>Árvore ornamental tipo Pata de Vaca - h= 2,00 m</t>
  </si>
  <si>
    <t>Árvore ornamental tipo Quaresmeira (Tibouchina granulosa) - h= 1,50 / 2,00 m</t>
  </si>
  <si>
    <t>Banco em concreto pré-moldado com pés vazados, dimensões 200 x 42 x 47 cm</t>
  </si>
  <si>
    <t>3.2</t>
  </si>
  <si>
    <t>3.2.1</t>
  </si>
  <si>
    <t>3.2.2</t>
  </si>
  <si>
    <t>17.05.070</t>
  </si>
  <si>
    <t>Piso com requadro em concreto simples com controle fck = 20 Mpa esp 5cm</t>
  </si>
  <si>
    <t xml:space="preserve">Total do item 1 </t>
  </si>
  <si>
    <t>Total do item 2.3</t>
  </si>
  <si>
    <t>Total do item 2.4</t>
  </si>
  <si>
    <t>Total do item 2.5</t>
  </si>
  <si>
    <t>Total do item 2.6</t>
  </si>
  <si>
    <t>Total do item 2.7</t>
  </si>
  <si>
    <t>Total do item 2.8</t>
  </si>
  <si>
    <r>
      <t xml:space="preserve">Item </t>
    </r>
    <r>
      <rPr>
        <b/>
        <sz val="11"/>
        <color indexed="10"/>
        <rFont val="Arial"/>
        <family val="2"/>
      </rPr>
      <t xml:space="preserve"> </t>
    </r>
  </si>
  <si>
    <t>Total do item 3.1</t>
  </si>
  <si>
    <t>Total do item 3.2</t>
  </si>
  <si>
    <t>m²</t>
  </si>
  <si>
    <t>m³</t>
  </si>
  <si>
    <t>m</t>
  </si>
  <si>
    <t>kg</t>
  </si>
  <si>
    <t>m3</t>
  </si>
  <si>
    <t>unid</t>
  </si>
  <si>
    <t>un</t>
  </si>
  <si>
    <t>UNID</t>
  </si>
  <si>
    <t>m2</t>
  </si>
  <si>
    <t>Total 3</t>
  </si>
  <si>
    <t xml:space="preserve">Total Geral  </t>
  </si>
  <si>
    <r>
      <t>Fonte dos Serviços</t>
    </r>
    <r>
      <rPr>
        <b/>
        <sz val="11"/>
        <color indexed="10"/>
        <rFont val="Arial"/>
        <family val="2"/>
      </rPr>
      <t xml:space="preserve"> </t>
    </r>
  </si>
  <si>
    <t xml:space="preserve">Códigos dos Serviços </t>
  </si>
  <si>
    <t xml:space="preserve">Descrição dos Serviços </t>
  </si>
  <si>
    <r>
      <t>un</t>
    </r>
    <r>
      <rPr>
        <b/>
        <sz val="11"/>
        <color indexed="10"/>
        <rFont val="Arial"/>
        <family val="2"/>
      </rPr>
      <t xml:space="preserve"> </t>
    </r>
  </si>
  <si>
    <t xml:space="preserve">Qde. </t>
  </si>
  <si>
    <r>
      <t>Pr.Final</t>
    </r>
    <r>
      <rPr>
        <b/>
        <sz val="11"/>
        <color indexed="10"/>
        <rFont val="Arial"/>
        <family val="2"/>
      </rPr>
      <t xml:space="preserve"> </t>
    </r>
    <r>
      <rPr>
        <b/>
        <sz val="11"/>
        <rFont val="Arial"/>
        <family val="2"/>
      </rPr>
      <t>Conveniado</t>
    </r>
  </si>
  <si>
    <t>Valor Estado</t>
  </si>
  <si>
    <t>12.01.061</t>
  </si>
  <si>
    <t>14.04.200</t>
  </si>
  <si>
    <t>Alvenaria de bloco cerâmico de vedação, uso revestido, de 9 cm</t>
  </si>
  <si>
    <t xml:space="preserve">Portal </t>
  </si>
  <si>
    <t>Fundação, estrutura e Vedação</t>
  </si>
  <si>
    <t>CDHU</t>
  </si>
  <si>
    <t>22.03.070</t>
  </si>
  <si>
    <t>Forro em lâmina de PVC</t>
  </si>
  <si>
    <t>15.01.020</t>
  </si>
  <si>
    <t>Estrutura de madeira tesourada para telha de barro - vãos de 7,01 a 10,00 m</t>
  </si>
  <si>
    <t>15.01.320</t>
  </si>
  <si>
    <t>Estrutura em terças para telhas perfil e material qualquer, exceto barro</t>
  </si>
  <si>
    <t>16.02.030</t>
  </si>
  <si>
    <t>Telha de barro tipo romana</t>
  </si>
  <si>
    <t>16.02.230</t>
  </si>
  <si>
    <t>Cumeeira de barro emboçado tipos: plan, romana, italiana, francesa e paulistinha</t>
  </si>
  <si>
    <t>16.03.310</t>
  </si>
  <si>
    <t>Cumeeira universal em cimento reforçado com fio sintético CRFS - perfil ondulado</t>
  </si>
  <si>
    <t>Calha, rufo, afins em chapa galvanizada nº 24 - corte 0,33 m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</si>
  <si>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</si>
  <si>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</si>
  <si>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</si>
  <si>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</si>
  <si>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</si>
  <si>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</si>
  <si>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</si>
  <si>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</si>
  <si>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Piso com requadro em concreto simples com controle fck = 20 Mpa  -esp 5cm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</si>
  <si>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</si>
  <si>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</si>
  <si>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</si>
  <si>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</si>
  <si>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Peitoril e/ou soleira em granito, espessura de 2 cm e largura até 20 cm, acabamento polido</t>
  </si>
  <si>
    <t>25.01.070</t>
  </si>
  <si>
    <t>Caixilho em alumínio de correr com vidro, linha comercial</t>
  </si>
  <si>
    <t>23.09.050</t>
  </si>
  <si>
    <t>Porta lisa com batente madeira - 90 x 210 cm</t>
  </si>
  <si>
    <t>24.02.100</t>
  </si>
  <si>
    <t>Portão tubular em tela de aço galvanizado até 2,50 m de altura, completo</t>
  </si>
  <si>
    <t>2.6.3</t>
  </si>
  <si>
    <t>33.11.050</t>
  </si>
  <si>
    <t>Esmalte à base água em superfície metálica, inclusive preparo</t>
  </si>
  <si>
    <t>2.6.5</t>
  </si>
  <si>
    <t xml:space="preserve">Instalações Elétricas </t>
  </si>
  <si>
    <t>36.03.030</t>
  </si>
  <si>
    <t>Caixa de medição externa tipo ´L´ (900 x 600 x 270) mm, padrão Eletropaulo</t>
  </si>
  <si>
    <t>41.14.120</t>
  </si>
  <si>
    <t>Luminária retangular de sobrepor tipo calha aberta para 2 lâmpadas fluorescentes tubulares de 110W</t>
  </si>
  <si>
    <t>Reator eletrônico de alto fator de potência com partida instantânea, para duas lâmpadas fluorescentes tubulares, base bipino bilateral, 32 W - 127 V / 220 V</t>
  </si>
  <si>
    <t>41.09.830</t>
  </si>
  <si>
    <t>Reator eletrônico de alto fator de potência com partida instantânea, para duas lâmpadas fluorescentes tubulares "HO", base bipino bilateral, 110 W - 220 V</t>
  </si>
  <si>
    <t>41.07.320</t>
  </si>
  <si>
    <t>Lâmpada fluorescente tubular "HO", base bipino bilateral de 110 W</t>
  </si>
  <si>
    <t>40.05.080</t>
  </si>
  <si>
    <t>Interruptor com 1 tecla paralelo e placa</t>
  </si>
  <si>
    <t>37.13.640</t>
  </si>
  <si>
    <t>Disjuntor termomagnético, bipolar 220/380 V, corrente de 60 A até 100 A</t>
  </si>
  <si>
    <t>39.21.060</t>
  </si>
  <si>
    <t>Cabo de cobre flexível de 16 mm², isolamento 0,6/1kV - isolação HEPR 90°C</t>
  </si>
  <si>
    <t>Total 2</t>
  </si>
  <si>
    <t>34.02.400</t>
  </si>
  <si>
    <t>Plantio de grama pelo processo hidrossemeadura</t>
  </si>
  <si>
    <t>Piso Interno</t>
  </si>
  <si>
    <t>Entorno/Fechamento/Calçada</t>
  </si>
  <si>
    <t>3.3</t>
  </si>
  <si>
    <t>ALAMBRADO EM MOURÕES DE CONCRETO, COM TELA DE ARAME GALVANIZADO (INCLUSIVE MURETA EM CONCRETO)</t>
  </si>
  <si>
    <t>3.3.3</t>
  </si>
  <si>
    <t>3.3.4</t>
  </si>
  <si>
    <t>Lastro de pedra britada esp 2cm - calçada</t>
  </si>
  <si>
    <t>3.3.5</t>
  </si>
  <si>
    <t>Piso com requadro em concreto simples com controle fck = 20 Mpa esp 5cm - calçada</t>
  </si>
  <si>
    <t>Total do item 3.3</t>
  </si>
  <si>
    <t>Rampa de Acessibiliidade 4 Unidades</t>
  </si>
  <si>
    <t>3.4.1</t>
  </si>
  <si>
    <t>3.4.2</t>
  </si>
  <si>
    <t>3.4.3</t>
  </si>
  <si>
    <t>30.04.100</t>
  </si>
  <si>
    <t>Piso tátil de concreto, alerta / direcional, intertravado, espessura de 6 cm, com rejunte em areia</t>
  </si>
  <si>
    <t>3.4</t>
  </si>
  <si>
    <t>Total do item 3.4</t>
  </si>
  <si>
    <t>BDI % 20,34</t>
  </si>
  <si>
    <r>
      <t>Objeto:</t>
    </r>
    <r>
      <rPr>
        <sz val="11"/>
        <rFont val="Arial"/>
        <family val="2"/>
      </rPr>
      <t xml:space="preserve"> Construção da Praça de Aeroestação para Implantação da Atividade de Balonismo</t>
    </r>
  </si>
  <si>
    <r>
      <t xml:space="preserve">CONVÊNIO: </t>
    </r>
    <r>
      <rPr>
        <sz val="11"/>
        <rFont val="Arial"/>
        <family val="2"/>
      </rPr>
      <t>146/2017</t>
    </r>
  </si>
  <si>
    <t>Valor Município</t>
  </si>
  <si>
    <t>Pr. Unit. Conveniado CPOS 184</t>
  </si>
  <si>
    <t>2.4.4</t>
  </si>
  <si>
    <t>2.4.6</t>
  </si>
  <si>
    <t>2.8.6</t>
  </si>
  <si>
    <t>2.8.8</t>
  </si>
  <si>
    <t>34.05.050</t>
  </si>
  <si>
    <t>Cerca em tela de aço galvanizado de 2´, montantes em mourões de concreto com ponta inclinada e arame farpado</t>
  </si>
  <si>
    <t>3.3.1</t>
  </si>
  <si>
    <t>3.3.2</t>
  </si>
  <si>
    <t>SINAPI</t>
  </si>
  <si>
    <t>3.1.6</t>
  </si>
  <si>
    <t>34.02.020</t>
  </si>
  <si>
    <t>Plantio de grama batatais em placas (praças e áreas abertas)</t>
  </si>
  <si>
    <r>
      <t xml:space="preserve">FONTE: </t>
    </r>
    <r>
      <rPr>
        <sz val="11"/>
        <color indexed="10"/>
        <rFont val="Arial"/>
        <family val="2"/>
      </rPr>
      <t xml:space="preserve"> </t>
    </r>
    <r>
      <rPr>
        <sz val="11"/>
        <rFont val="Arial"/>
        <family val="2"/>
      </rPr>
      <t>CDHU 189</t>
    </r>
  </si>
  <si>
    <r>
      <t xml:space="preserve">DATA DA ELABORAÇÃO: </t>
    </r>
    <r>
      <rPr>
        <sz val="11"/>
        <rFont val="Arial"/>
        <family val="2"/>
      </rPr>
      <t>19/05/2023</t>
    </r>
  </si>
  <si>
    <t>Obs.:</t>
  </si>
  <si>
    <t>Item Suprimido</t>
  </si>
  <si>
    <t>Item Incluído</t>
  </si>
  <si>
    <t>Item não substituido devido sua ausência na refência CDHU 189</t>
  </si>
  <si>
    <r>
      <t>Pr.Final</t>
    </r>
    <r>
      <rPr>
        <b/>
        <sz val="11"/>
        <color indexed="10"/>
        <rFont val="Arial"/>
        <family val="2"/>
      </rPr>
      <t xml:space="preserve"> </t>
    </r>
  </si>
  <si>
    <t xml:space="preserve">Pr. Unit.  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</si>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</sst>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\-#,##0.00\ ;&quot; -&quot;#\ ;@\ "/>
    <numFmt numFmtId="165" formatCode="_(* #,##0.00_);_(* \(#,##0.00\);_(* &quot;-&quot;??_);_(@_)"/>
    <numFmt numFmtId="166" formatCode="&quot;R$&quot;\ #,##0.00"/>
  </numFmts>
  <fonts count="23" x14ac:knownFonts="1">
    <font>
      <sz val="10"/>
      <name val="Arial"/>
      <family val="2"/>
    </font>
    <font>
      <sz val="10"/>
      <name val="Mangal"/>
      <family val="2"/>
    </font>
    <font>
      <sz val="11"/>
      <name val="Arial"/>
      <family val="2"/>
    </font>
    <font>
      <sz val="8"/>
      <name val="Tahoma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4"/>
      <name val="Arial"/>
      <family val="2"/>
    </font>
    <font>
      <sz val="11"/>
      <name val="Tahoma"/>
      <family val="2"/>
    </font>
    <font>
      <sz val="1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9"/>
      <name val="Arial"/>
      <family val="2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47"/>
        <bgColor indexed="4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0" tint="-0.14999847407452621"/>
        <bgColor indexed="4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165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1" applyNumberFormat="1" applyFont="1" applyFill="1" applyBorder="1" applyAlignment="1" applyProtection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vertical="center"/>
    </xf>
    <xf numFmtId="0" fontId="0" fillId="0" borderId="0" xfId="0" applyNumberFormat="1"/>
    <xf numFmtId="0" fontId="5" fillId="0" borderId="0" xfId="1" applyNumberFormat="1" applyFont="1" applyFill="1" applyBorder="1" applyAlignment="1" applyProtection="1">
      <alignment vertical="center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2" fillId="0" borderId="0" xfId="1" applyNumberFormat="1" applyFont="1" applyFill="1" applyBorder="1" applyAlignment="1" applyProtection="1">
      <alignment horizontal="justify" vertical="center" wrapText="1"/>
    </xf>
    <xf numFmtId="0" fontId="5" fillId="0" borderId="0" xfId="1" applyNumberFormat="1" applyFont="1" applyFill="1" applyBorder="1" applyAlignment="1" applyProtection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3" fillId="0" borderId="0" xfId="1" applyNumberFormat="1" applyFont="1" applyFill="1" applyBorder="1" applyAlignment="1" applyProtection="1">
      <alignment vertical="center"/>
    </xf>
    <xf numFmtId="49" fontId="0" fillId="0" borderId="0" xfId="0" applyNumberFormat="1"/>
    <xf numFmtId="49" fontId="2" fillId="0" borderId="0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Border="1" applyAlignment="1" applyProtection="1">
      <alignment vertical="center"/>
    </xf>
    <xf numFmtId="49" fontId="9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4" borderId="1" xfId="1" applyNumberFormat="1" applyFont="1" applyFill="1" applyBorder="1" applyAlignment="1" applyProtection="1">
      <alignment horizontal="center" vertical="center" wrapText="1"/>
    </xf>
    <xf numFmtId="2" fontId="12" fillId="4" borderId="1" xfId="1" applyNumberFormat="1" applyFont="1" applyFill="1" applyBorder="1" applyAlignment="1" applyProtection="1">
      <alignment horizontal="center" vertical="center" wrapText="1"/>
    </xf>
    <xf numFmtId="2" fontId="15" fillId="6" borderId="1" xfId="1" applyNumberFormat="1" applyFont="1" applyFill="1" applyBorder="1" applyAlignment="1" applyProtection="1">
      <alignment horizontal="center" vertical="center" wrapText="1"/>
    </xf>
    <xf numFmtId="2" fontId="15" fillId="3" borderId="1" xfId="1" applyNumberFormat="1" applyFont="1" applyFill="1" applyBorder="1" applyAlignment="1" applyProtection="1">
      <alignment horizontal="center" vertical="center"/>
    </xf>
    <xf numFmtId="2" fontId="15" fillId="8" borderId="1" xfId="1" applyNumberFormat="1" applyFont="1" applyFill="1" applyBorder="1" applyAlignment="1" applyProtection="1">
      <alignment horizontal="center" vertical="center"/>
    </xf>
    <xf numFmtId="0" fontId="12" fillId="8" borderId="1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8" borderId="1" xfId="1" applyNumberFormat="1" applyFont="1" applyFill="1" applyBorder="1" applyAlignment="1" applyProtection="1">
      <alignment horizontal="right" vertical="center"/>
    </xf>
    <xf numFmtId="0" fontId="15" fillId="8" borderId="1" xfId="1" applyNumberFormat="1" applyFont="1" applyFill="1" applyBorder="1" applyAlignment="1" applyProtection="1">
      <alignment horizontal="right" vertical="center" wrapText="1"/>
    </xf>
    <xf numFmtId="0" fontId="15" fillId="3" borderId="1" xfId="1" applyNumberFormat="1" applyFont="1" applyFill="1" applyBorder="1" applyAlignment="1" applyProtection="1">
      <alignment horizontal="center" vertical="center"/>
    </xf>
    <xf numFmtId="0" fontId="15" fillId="3" borderId="1" xfId="1" applyNumberFormat="1" applyFont="1" applyFill="1" applyBorder="1" applyAlignment="1" applyProtection="1">
      <alignment horizontal="center" vertical="center" wrapText="1"/>
    </xf>
    <xf numFmtId="0" fontId="15" fillId="8" borderId="1" xfId="1" applyNumberFormat="1" applyFont="1" applyFill="1" applyBorder="1" applyAlignment="1" applyProtection="1">
      <alignment vertical="center"/>
    </xf>
    <xf numFmtId="0" fontId="15" fillId="8" borderId="1" xfId="1" applyNumberFormat="1" applyFont="1" applyFill="1" applyBorder="1" applyAlignment="1" applyProtection="1">
      <alignment horizontal="center" vertical="center" wrapText="1"/>
    </xf>
    <xf numFmtId="0" fontId="15" fillId="6" borderId="1" xfId="1" applyNumberFormat="1" applyFont="1" applyFill="1" applyBorder="1" applyAlignment="1" applyProtection="1">
      <alignment horizontal="right" vertical="center" wrapText="1"/>
    </xf>
    <xf numFmtId="0" fontId="15" fillId="6" borderId="1" xfId="1" applyNumberFormat="1" applyFont="1" applyFill="1" applyBorder="1" applyAlignment="1" applyProtection="1">
      <alignment horizontal="center" vertical="center" wrapText="1"/>
    </xf>
    <xf numFmtId="0" fontId="15" fillId="3" borderId="1" xfId="1" applyNumberFormat="1" applyFont="1" applyFill="1" applyBorder="1" applyAlignment="1" applyProtection="1">
      <alignment horizontal="right" vertical="center"/>
    </xf>
    <xf numFmtId="0" fontId="12" fillId="5" borderId="1" xfId="1" applyNumberFormat="1" applyFont="1" applyFill="1" applyBorder="1" applyAlignment="1" applyProtection="1">
      <alignment horizontal="center" vertical="center"/>
    </xf>
    <xf numFmtId="0" fontId="15" fillId="10" borderId="1" xfId="1" applyNumberFormat="1" applyFont="1" applyFill="1" applyBorder="1" applyAlignment="1" applyProtection="1">
      <alignment horizontal="center" vertical="center"/>
    </xf>
    <xf numFmtId="0" fontId="15" fillId="8" borderId="1" xfId="1" applyNumberFormat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vertical="center" wrapText="1"/>
    </xf>
    <xf numFmtId="0" fontId="2" fillId="11" borderId="1" xfId="1" applyNumberFormat="1" applyFont="1" applyFill="1" applyBorder="1" applyAlignment="1" applyProtection="1">
      <alignment horizontal="center" vertical="center"/>
    </xf>
    <xf numFmtId="0" fontId="5" fillId="11" borderId="1" xfId="1" applyNumberFormat="1" applyFont="1" applyFill="1" applyBorder="1" applyAlignment="1" applyProtection="1">
      <alignment horizontal="right" vertical="center" wrapText="1"/>
    </xf>
    <xf numFmtId="0" fontId="10" fillId="11" borderId="1" xfId="1" applyNumberFormat="1" applyFont="1" applyFill="1" applyBorder="1" applyAlignment="1" applyProtection="1">
      <alignment vertical="center"/>
    </xf>
    <xf numFmtId="49" fontId="2" fillId="11" borderId="1" xfId="1" applyNumberFormat="1" applyFont="1" applyFill="1" applyBorder="1" applyAlignment="1" applyProtection="1">
      <alignment horizontal="center" vertical="center"/>
    </xf>
    <xf numFmtId="49" fontId="2" fillId="11" borderId="1" xfId="1" applyNumberFormat="1" applyFont="1" applyFill="1" applyBorder="1" applyAlignment="1" applyProtection="1">
      <alignment vertical="center"/>
    </xf>
    <xf numFmtId="49" fontId="5" fillId="11" borderId="1" xfId="1" applyNumberFormat="1" applyFont="1" applyFill="1" applyBorder="1" applyAlignment="1" applyProtection="1">
      <alignment horizontal="right" vertical="center" wrapText="1"/>
    </xf>
    <xf numFmtId="49" fontId="10" fillId="11" borderId="1" xfId="1" applyNumberFormat="1" applyFont="1" applyFill="1" applyBorder="1" applyAlignment="1" applyProtection="1">
      <alignment vertical="center"/>
    </xf>
    <xf numFmtId="166" fontId="5" fillId="11" borderId="1" xfId="1" applyNumberFormat="1" applyFont="1" applyFill="1" applyBorder="1" applyAlignment="1" applyProtection="1">
      <alignment vertical="center"/>
    </xf>
    <xf numFmtId="0" fontId="18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0" fontId="0" fillId="4" borderId="1" xfId="1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 wrapText="1"/>
    </xf>
    <xf numFmtId="2" fontId="18" fillId="12" borderId="1" xfId="0" applyNumberFormat="1" applyFont="1" applyFill="1" applyBorder="1" applyAlignment="1">
      <alignment horizontal="center" vertical="center" wrapText="1"/>
    </xf>
    <xf numFmtId="0" fontId="12" fillId="10" borderId="1" xfId="1" applyNumberFormat="1" applyFont="1" applyFill="1" applyBorder="1" applyAlignment="1" applyProtection="1">
      <alignment horizontal="center" vertical="center"/>
    </xf>
    <xf numFmtId="0" fontId="0" fillId="5" borderId="1" xfId="1" applyNumberFormat="1" applyFont="1" applyFill="1" applyBorder="1" applyAlignment="1" applyProtection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9" fillId="12" borderId="0" xfId="0" applyFont="1" applyFill="1" applyAlignment="1">
      <alignment horizontal="left" vertical="center" wrapText="1"/>
    </xf>
    <xf numFmtId="0" fontId="18" fillId="0" borderId="1" xfId="0" applyFont="1" applyBorder="1" applyAlignment="1">
      <alignment horizontal="center" wrapText="1"/>
    </xf>
    <xf numFmtId="0" fontId="12" fillId="12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2" fontId="18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right" vertical="center" wrapText="1"/>
    </xf>
    <xf numFmtId="0" fontId="20" fillId="8" borderId="1" xfId="0" applyFont="1" applyFill="1" applyBorder="1" applyAlignment="1">
      <alignment horizontal="center" vertical="center"/>
    </xf>
    <xf numFmtId="0" fontId="15" fillId="10" borderId="1" xfId="1" applyNumberFormat="1" applyFont="1" applyFill="1" applyBorder="1" applyAlignment="1" applyProtection="1">
      <alignment horizontal="center" vertical="center" wrapText="1"/>
    </xf>
    <xf numFmtId="166" fontId="19" fillId="0" borderId="1" xfId="0" applyNumberFormat="1" applyFont="1" applyBorder="1" applyAlignment="1">
      <alignment horizontal="center" vertical="center"/>
    </xf>
    <xf numFmtId="166" fontId="15" fillId="8" borderId="1" xfId="1" applyNumberFormat="1" applyFont="1" applyFill="1" applyBorder="1" applyAlignment="1" applyProtection="1">
      <alignment horizontal="center" vertical="center" wrapText="1"/>
    </xf>
    <xf numFmtId="166" fontId="12" fillId="4" borderId="1" xfId="1" applyNumberFormat="1" applyFont="1" applyFill="1" applyBorder="1" applyAlignment="1" applyProtection="1">
      <alignment horizontal="center" vertical="center" wrapText="1"/>
    </xf>
    <xf numFmtId="166" fontId="15" fillId="6" borderId="1" xfId="1" applyNumberFormat="1" applyFont="1" applyFill="1" applyBorder="1" applyAlignment="1" applyProtection="1">
      <alignment horizontal="center" vertical="center" wrapText="1"/>
    </xf>
    <xf numFmtId="166" fontId="12" fillId="5" borderId="1" xfId="1" applyNumberFormat="1" applyFont="1" applyFill="1" applyBorder="1" applyAlignment="1" applyProtection="1">
      <alignment horizontal="center" vertical="center"/>
    </xf>
    <xf numFmtId="166" fontId="12" fillId="9" borderId="1" xfId="1" applyNumberFormat="1" applyFont="1" applyFill="1" applyBorder="1" applyAlignment="1" applyProtection="1">
      <alignment horizontal="center" vertical="center"/>
    </xf>
    <xf numFmtId="166" fontId="12" fillId="0" borderId="1" xfId="1" applyNumberFormat="1" applyFont="1" applyFill="1" applyBorder="1" applyAlignment="1" applyProtection="1">
      <alignment horizontal="center" vertical="center"/>
    </xf>
    <xf numFmtId="166" fontId="12" fillId="12" borderId="1" xfId="1" applyNumberFormat="1" applyFont="1" applyFill="1" applyBorder="1" applyAlignment="1" applyProtection="1">
      <alignment horizontal="center" vertical="center"/>
    </xf>
    <xf numFmtId="166" fontId="12" fillId="7" borderId="1" xfId="1" applyNumberFormat="1" applyFont="1" applyFill="1" applyBorder="1" applyAlignment="1" applyProtection="1">
      <alignment horizontal="center" vertical="center"/>
    </xf>
    <xf numFmtId="166" fontId="15" fillId="8" borderId="1" xfId="1" applyNumberFormat="1" applyFont="1" applyFill="1" applyBorder="1" applyAlignment="1" applyProtection="1">
      <alignment horizontal="center" vertical="center"/>
    </xf>
    <xf numFmtId="166" fontId="12" fillId="8" borderId="1" xfId="1" applyNumberFormat="1" applyFont="1" applyFill="1" applyBorder="1" applyAlignment="1" applyProtection="1">
      <alignment horizontal="center" vertical="center"/>
    </xf>
    <xf numFmtId="166" fontId="12" fillId="3" borderId="1" xfId="1" applyNumberFormat="1" applyFont="1" applyFill="1" applyBorder="1" applyAlignment="1" applyProtection="1">
      <alignment horizontal="center" vertical="center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166" fontId="13" fillId="8" borderId="1" xfId="2" applyNumberFormat="1" applyFont="1" applyFill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6" fontId="5" fillId="11" borderId="1" xfId="1" applyNumberFormat="1" applyFont="1" applyFill="1" applyBorder="1" applyAlignment="1" applyProtection="1">
      <alignment horizontal="center" vertical="center"/>
    </xf>
    <xf numFmtId="166" fontId="0" fillId="0" borderId="3" xfId="4" applyNumberFormat="1" applyFont="1" applyBorder="1" applyAlignment="1">
      <alignment horizontal="center" vertical="center"/>
    </xf>
    <xf numFmtId="166" fontId="15" fillId="8" borderId="1" xfId="4" applyNumberFormat="1" applyFont="1" applyFill="1" applyBorder="1" applyAlignment="1" applyProtection="1">
      <alignment horizontal="center" vertical="center" wrapText="1"/>
    </xf>
    <xf numFmtId="166" fontId="15" fillId="8" borderId="1" xfId="4" applyNumberFormat="1" applyFont="1" applyFill="1" applyBorder="1" applyAlignment="1" applyProtection="1">
      <alignment horizontal="center" vertical="center"/>
    </xf>
    <xf numFmtId="166" fontId="13" fillId="8" borderId="1" xfId="4" applyNumberFormat="1" applyFont="1" applyFill="1" applyBorder="1" applyAlignment="1">
      <alignment horizontal="center" vertical="center" wrapText="1"/>
    </xf>
    <xf numFmtId="166" fontId="12" fillId="12" borderId="1" xfId="4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6" fontId="0" fillId="0" borderId="1" xfId="4" applyNumberFormat="1" applyFont="1" applyBorder="1" applyAlignment="1">
      <alignment horizontal="center" vertical="center"/>
    </xf>
    <xf numFmtId="166" fontId="0" fillId="0" borderId="1" xfId="4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/>
    </xf>
    <xf numFmtId="0" fontId="15" fillId="6" borderId="1" xfId="1" applyNumberFormat="1" applyFont="1" applyFill="1" applyBorder="1" applyAlignment="1" applyProtection="1">
      <alignment horizontal="left" vertical="center" wrapText="1"/>
    </xf>
    <xf numFmtId="0" fontId="15" fillId="3" borderId="1" xfId="1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6" fontId="0" fillId="0" borderId="3" xfId="4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18" fillId="0" borderId="4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center" vertical="center" wrapText="1"/>
    </xf>
    <xf numFmtId="166" fontId="0" fillId="0" borderId="4" xfId="0" applyNumberFormat="1" applyFont="1" applyBorder="1" applyAlignment="1">
      <alignment horizontal="center" vertical="center"/>
    </xf>
    <xf numFmtId="166" fontId="12" fillId="0" borderId="4" xfId="1" applyNumberFormat="1" applyFont="1" applyFill="1" applyBorder="1" applyAlignment="1" applyProtection="1">
      <alignment horizontal="center" vertical="center"/>
    </xf>
    <xf numFmtId="166" fontId="0" fillId="0" borderId="5" xfId="4" applyNumberFormat="1" applyFont="1" applyBorder="1" applyAlignment="1">
      <alignment horizontal="center" vertical="center"/>
    </xf>
    <xf numFmtId="166" fontId="19" fillId="0" borderId="4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 wrapText="1"/>
    </xf>
    <xf numFmtId="166" fontId="0" fillId="0" borderId="6" xfId="0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 applyProtection="1">
      <alignment horizontal="center" vertical="center"/>
    </xf>
    <xf numFmtId="166" fontId="0" fillId="0" borderId="7" xfId="4" applyNumberFormat="1" applyFont="1" applyBorder="1" applyAlignment="1">
      <alignment horizontal="center" vertical="center"/>
    </xf>
    <xf numFmtId="166" fontId="19" fillId="0" borderId="6" xfId="0" applyNumberFormat="1" applyFont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166" fontId="12" fillId="0" borderId="4" xfId="1" applyNumberFormat="1" applyFont="1" applyFill="1" applyBorder="1" applyAlignment="1" applyProtection="1">
      <alignment horizontal="center" vertical="center" wrapText="1"/>
    </xf>
    <xf numFmtId="166" fontId="12" fillId="0" borderId="6" xfId="1" applyNumberFormat="1" applyFont="1" applyFill="1" applyBorder="1" applyAlignment="1" applyProtection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8" fillId="12" borderId="4" xfId="0" applyFont="1" applyFill="1" applyBorder="1" applyAlignment="1">
      <alignment horizontal="center" vertical="center" wrapText="1"/>
    </xf>
    <xf numFmtId="2" fontId="18" fillId="12" borderId="4" xfId="0" applyNumberFormat="1" applyFont="1" applyFill="1" applyBorder="1" applyAlignment="1">
      <alignment horizontal="center" vertical="center" wrapText="1"/>
    </xf>
    <xf numFmtId="166" fontId="12" fillId="12" borderId="4" xfId="3" applyNumberFormat="1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left" vertical="center" wrapText="1"/>
    </xf>
    <xf numFmtId="166" fontId="0" fillId="12" borderId="1" xfId="0" applyNumberFormat="1" applyFont="1" applyFill="1" applyBorder="1" applyAlignment="1">
      <alignment horizontal="center" vertical="center"/>
    </xf>
    <xf numFmtId="166" fontId="0" fillId="12" borderId="1" xfId="4" applyNumberFormat="1" applyFont="1" applyFill="1" applyBorder="1" applyAlignment="1">
      <alignment horizontal="center" vertical="center"/>
    </xf>
    <xf numFmtId="0" fontId="5" fillId="6" borderId="1" xfId="1" applyNumberFormat="1" applyFont="1" applyFill="1" applyBorder="1" applyAlignment="1" applyProtection="1">
      <alignment horizontal="right" vertical="center" wrapText="1"/>
    </xf>
    <xf numFmtId="0" fontId="5" fillId="6" borderId="1" xfId="1" applyNumberFormat="1" applyFont="1" applyFill="1" applyBorder="1" applyAlignment="1" applyProtection="1">
      <alignment horizontal="center" vertical="center" wrapText="1"/>
    </xf>
    <xf numFmtId="166" fontId="5" fillId="6" borderId="1" xfId="1" applyNumberFormat="1" applyFont="1" applyFill="1" applyBorder="1" applyAlignment="1" applyProtection="1">
      <alignment horizontal="center" vertical="center" wrapText="1"/>
    </xf>
    <xf numFmtId="166" fontId="5" fillId="8" borderId="1" xfId="1" applyNumberFormat="1" applyFont="1" applyFill="1" applyBorder="1" applyAlignment="1" applyProtection="1">
      <alignment horizontal="center" vertical="center" wrapText="1"/>
    </xf>
    <xf numFmtId="166" fontId="22" fillId="11" borderId="1" xfId="0" applyNumberFormat="1" applyFont="1" applyFill="1" applyBorder="1" applyAlignment="1">
      <alignment vertical="center" wrapText="1"/>
    </xf>
    <xf numFmtId="166" fontId="22" fillId="11" borderId="1" xfId="0" applyNumberFormat="1" applyFont="1" applyFill="1" applyBorder="1" applyAlignment="1">
      <alignment horizontal="center" vertical="center" wrapText="1"/>
    </xf>
    <xf numFmtId="0" fontId="2" fillId="14" borderId="1" xfId="1" applyNumberFormat="1" applyFont="1" applyFill="1" applyBorder="1" applyAlignment="1" applyProtection="1">
      <alignment vertical="center"/>
    </xf>
    <xf numFmtId="49" fontId="2" fillId="12" borderId="1" xfId="1" applyNumberFormat="1" applyFont="1" applyFill="1" applyBorder="1" applyAlignment="1" applyProtection="1">
      <alignment vertical="center"/>
    </xf>
    <xf numFmtId="0" fontId="2" fillId="13" borderId="1" xfId="1" applyNumberFormat="1" applyFont="1" applyFill="1" applyBorder="1" applyAlignment="1" applyProtection="1">
      <alignment vertical="center"/>
    </xf>
    <xf numFmtId="0" fontId="18" fillId="0" borderId="1" xfId="0" applyFont="1" applyFill="1" applyBorder="1" applyAlignment="1">
      <alignment horizontal="left" vertical="center" wrapText="1"/>
    </xf>
    <xf numFmtId="166" fontId="12" fillId="0" borderId="1" xfId="3" applyNumberFormat="1" applyFont="1" applyFill="1" applyBorder="1" applyAlignment="1">
      <alignment horizontal="center" vertical="center" wrapText="1"/>
    </xf>
    <xf numFmtId="166" fontId="12" fillId="0" borderId="1" xfId="4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6" fontId="0" fillId="0" borderId="4" xfId="0" applyNumberFormat="1" applyFont="1" applyFill="1" applyBorder="1" applyAlignment="1">
      <alignment horizontal="center" vertical="center"/>
    </xf>
    <xf numFmtId="166" fontId="0" fillId="0" borderId="5" xfId="4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166" fontId="0" fillId="0" borderId="6" xfId="0" applyNumberFormat="1" applyFont="1" applyFill="1" applyBorder="1" applyAlignment="1">
      <alignment horizontal="center" vertical="center"/>
    </xf>
    <xf numFmtId="166" fontId="0" fillId="0" borderId="7" xfId="4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166" fontId="0" fillId="0" borderId="0" xfId="4" applyNumberFormat="1" applyFont="1" applyFill="1" applyAlignment="1">
      <alignment horizontal="center" vertical="center"/>
    </xf>
    <xf numFmtId="49" fontId="2" fillId="0" borderId="8" xfId="1" applyNumberFormat="1" applyFont="1" applyFill="1" applyBorder="1" applyAlignment="1" applyProtection="1">
      <alignment horizontal="justify" vertical="center" wrapText="1"/>
    </xf>
    <xf numFmtId="44" fontId="3" fillId="0" borderId="0" xfId="4" applyFont="1" applyFill="1" applyBorder="1" applyAlignment="1" applyProtection="1">
      <alignment vertical="center"/>
    </xf>
    <xf numFmtId="2" fontId="12" fillId="8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left" vertical="center"/>
    </xf>
    <xf numFmtId="49" fontId="2" fillId="0" borderId="0" xfId="1" applyNumberFormat="1" applyFont="1" applyFill="1" applyBorder="1" applyAlignment="1" applyProtection="1">
      <alignment horizontal="left" vertical="center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Border="1" applyAlignment="1" applyProtection="1">
      <alignment horizontal="left" vertical="center" wrapText="1"/>
    </xf>
  </cellXfs>
  <cellStyles count="5">
    <cellStyle name="Moeda" xfId="4" builtinId="4"/>
    <cellStyle name="Normal" xfId="0" builtinId="0"/>
    <cellStyle name="Vírgula" xfId="1" builtinId="3"/>
    <cellStyle name="Vírgula 13" xfId="3"/>
    <cellStyle name="Vírgula 2" xfId="2"/>
  </cellStyles>
  <dxfs count="6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9999"/>
      <rgbColor rgb="008080FF"/>
      <rgbColor rgb="00802060"/>
      <rgbColor rgb="00FFFFC0"/>
      <rgbColor rgb="00A0E0E0"/>
      <rgbColor rgb="00600080"/>
      <rgbColor rgb="00FF3366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B3B3B3"/>
      <rgbColor rgb="00DD9CB3"/>
      <rgbColor rgb="00B38FEE"/>
      <rgbColor rgb="00E3E3E3"/>
      <rgbColor rgb="002A6FF9"/>
      <rgbColor rgb="003DEB3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C147"/>
  <sheetViews>
    <sheetView showGridLines="0" tabSelected="1" topLeftCell="A28" zoomScale="96" zoomScaleNormal="96" zoomScaleSheetLayoutView="84" workbookViewId="0">
      <selection activeCell="F34" sqref="F34"/>
    </sheetView>
  </sheetViews>
  <sheetFormatPr defaultColWidth="11.5703125" defaultRowHeight="14.25" x14ac:dyDescent="0.2"/>
  <cols>
    <col min="1" max="1" width="9.42578125" style="1" customWidth="1"/>
    <col min="2" max="2" width="11.140625" style="1" customWidth="1"/>
    <col min="3" max="3" width="12.85546875" style="1" customWidth="1"/>
    <col min="4" max="4" width="51.85546875" style="10" customWidth="1"/>
    <col min="5" max="5" width="6.7109375" style="1" customWidth="1"/>
    <col min="6" max="6" width="13.7109375" style="3" customWidth="1"/>
    <col min="7" max="7" width="17.140625" style="3" hidden="1" customWidth="1"/>
    <col min="8" max="8" width="14.5703125" style="3" hidden="1" customWidth="1"/>
    <col min="9" max="9" width="17.140625" style="3" customWidth="1"/>
    <col min="10" max="10" width="17.85546875" style="3" customWidth="1"/>
    <col min="11" max="11" width="13.5703125" style="3" hidden="1" customWidth="1"/>
    <col min="12" max="12" width="15.85546875" style="3" customWidth="1"/>
    <col min="13" max="13" width="11.5703125" style="3" customWidth="1"/>
    <col min="14" max="211" width="9.140625" style="3" customWidth="1"/>
    <col min="212" max="16384" width="11.5703125" style="4"/>
  </cols>
  <sheetData>
    <row r="1" spans="1:11" ht="14.25" customHeight="1" x14ac:dyDescent="0.2">
      <c r="A1" s="178"/>
      <c r="B1" s="179"/>
      <c r="C1" s="179"/>
      <c r="D1" s="179"/>
      <c r="E1" s="179"/>
      <c r="F1" s="179"/>
      <c r="G1" s="179"/>
      <c r="H1" s="179"/>
    </row>
    <row r="2" spans="1:11" ht="12.75" customHeight="1" x14ac:dyDescent="0.2">
      <c r="A2" s="179"/>
      <c r="B2" s="179"/>
      <c r="C2" s="179"/>
      <c r="D2" s="179"/>
      <c r="E2" s="179"/>
      <c r="F2" s="179"/>
      <c r="G2" s="179"/>
      <c r="H2" s="179"/>
    </row>
    <row r="3" spans="1:11" ht="14.25" customHeight="1" x14ac:dyDescent="0.2">
      <c r="A3" s="179"/>
      <c r="B3" s="179"/>
      <c r="C3" s="179"/>
      <c r="D3" s="179"/>
      <c r="E3" s="179"/>
      <c r="F3" s="179"/>
      <c r="G3" s="179"/>
      <c r="H3" s="179"/>
    </row>
    <row r="4" spans="1:11" ht="12.75" customHeight="1" x14ac:dyDescent="0.2">
      <c r="A4" s="179"/>
      <c r="B4" s="179"/>
      <c r="C4" s="179"/>
      <c r="D4" s="179"/>
      <c r="E4" s="179"/>
      <c r="F4" s="179"/>
      <c r="G4" s="179"/>
      <c r="H4" s="179"/>
    </row>
    <row r="5" spans="1:11" ht="12.75" customHeight="1" x14ac:dyDescent="0.2">
      <c r="A5" s="179"/>
      <c r="B5" s="179"/>
      <c r="C5" s="179"/>
      <c r="D5" s="179"/>
      <c r="E5" s="179"/>
      <c r="F5" s="179"/>
      <c r="G5" s="179"/>
      <c r="H5" s="179"/>
    </row>
    <row r="6" spans="1:11" ht="14.25" customHeight="1" x14ac:dyDescent="0.2">
      <c r="A6" s="179"/>
      <c r="B6" s="179"/>
      <c r="C6" s="179"/>
      <c r="D6" s="179"/>
      <c r="E6" s="179"/>
      <c r="F6" s="179"/>
      <c r="G6" s="179"/>
      <c r="H6" s="179"/>
    </row>
    <row r="7" spans="1:11" ht="30.75" customHeight="1" x14ac:dyDescent="0.2">
      <c r="A7" s="179"/>
      <c r="B7" s="179"/>
      <c r="C7" s="179"/>
      <c r="D7" s="179"/>
      <c r="E7" s="179"/>
      <c r="F7" s="179"/>
      <c r="G7" s="179"/>
      <c r="H7" s="179"/>
    </row>
    <row r="8" spans="1:11" ht="22.5" customHeight="1" x14ac:dyDescent="0.2">
      <c r="A8" s="177" t="s">
        <v>269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ht="15" x14ac:dyDescent="0.2">
      <c r="A9" s="5" t="s">
        <v>245</v>
      </c>
      <c r="B9" s="5"/>
      <c r="C9" s="5"/>
      <c r="D9" s="5"/>
      <c r="E9" s="11"/>
      <c r="F9" s="19"/>
      <c r="G9" s="19"/>
      <c r="H9" s="19"/>
    </row>
    <row r="10" spans="1:11" ht="15" x14ac:dyDescent="0.2">
      <c r="A10" s="180" t="s">
        <v>2</v>
      </c>
      <c r="B10" s="180"/>
      <c r="C10" s="180"/>
      <c r="D10" s="180"/>
      <c r="E10" s="11"/>
      <c r="F10" s="19"/>
      <c r="G10" s="19"/>
      <c r="H10" s="19"/>
    </row>
    <row r="11" spans="1:11" ht="15" x14ac:dyDescent="0.2">
      <c r="A11" s="181" t="s">
        <v>246</v>
      </c>
      <c r="B11" s="181"/>
      <c r="C11" s="181"/>
      <c r="D11" s="181"/>
      <c r="E11" s="11"/>
      <c r="F11" s="19"/>
      <c r="G11" s="19"/>
      <c r="H11" s="19"/>
    </row>
    <row r="12" spans="1:11" ht="15" x14ac:dyDescent="0.2">
      <c r="A12" s="181" t="s">
        <v>262</v>
      </c>
      <c r="B12" s="181"/>
      <c r="C12" s="181"/>
      <c r="D12" s="181"/>
      <c r="E12" s="11"/>
      <c r="F12" s="19"/>
      <c r="G12" s="19"/>
      <c r="H12" s="19"/>
    </row>
    <row r="13" spans="1:11" ht="15" x14ac:dyDescent="0.2">
      <c r="A13" s="181" t="s">
        <v>261</v>
      </c>
      <c r="B13" s="181"/>
      <c r="C13" s="181"/>
      <c r="D13" s="181"/>
      <c r="E13" s="11"/>
      <c r="F13" s="19"/>
      <c r="G13" s="19"/>
      <c r="H13" s="19"/>
    </row>
    <row r="14" spans="1:11" s="7" customFormat="1" ht="45" x14ac:dyDescent="0.2">
      <c r="A14" s="2" t="s">
        <v>143</v>
      </c>
      <c r="B14" s="6" t="s">
        <v>157</v>
      </c>
      <c r="C14" s="6" t="s">
        <v>158</v>
      </c>
      <c r="D14" s="6" t="s">
        <v>159</v>
      </c>
      <c r="E14" s="2" t="s">
        <v>160</v>
      </c>
      <c r="F14" s="2" t="s">
        <v>161</v>
      </c>
      <c r="G14" s="6" t="s">
        <v>248</v>
      </c>
      <c r="H14" s="6" t="s">
        <v>162</v>
      </c>
      <c r="I14" s="6" t="s">
        <v>268</v>
      </c>
      <c r="J14" s="6" t="s">
        <v>267</v>
      </c>
      <c r="K14" s="2" t="s">
        <v>161</v>
      </c>
    </row>
    <row r="15" spans="1:11" s="5" customFormat="1" ht="15" x14ac:dyDescent="0.2">
      <c r="A15" s="33">
        <v>1</v>
      </c>
      <c r="B15" s="33"/>
      <c r="C15" s="33"/>
      <c r="D15" s="34" t="s">
        <v>6</v>
      </c>
      <c r="E15" s="33"/>
      <c r="F15" s="26"/>
      <c r="G15" s="33"/>
      <c r="H15" s="33"/>
      <c r="I15" s="35"/>
      <c r="J15" s="35"/>
      <c r="K15" s="26"/>
    </row>
    <row r="16" spans="1:11" s="8" customFormat="1" ht="15.75" customHeight="1" x14ac:dyDescent="0.2">
      <c r="A16" s="23" t="s">
        <v>0</v>
      </c>
      <c r="B16" s="56" t="s">
        <v>169</v>
      </c>
      <c r="C16" s="20" t="s">
        <v>5</v>
      </c>
      <c r="D16" s="52" t="s">
        <v>7</v>
      </c>
      <c r="E16" s="23" t="s">
        <v>146</v>
      </c>
      <c r="F16" s="24">
        <v>6</v>
      </c>
      <c r="G16" s="88">
        <v>621.47</v>
      </c>
      <c r="H16" s="76">
        <f>F16*G16</f>
        <v>3728.82</v>
      </c>
      <c r="I16" s="91">
        <v>893.56</v>
      </c>
      <c r="J16" s="74">
        <f>I16*F16</f>
        <v>5361.36</v>
      </c>
      <c r="K16" s="24">
        <f>F16/2</f>
        <v>3</v>
      </c>
    </row>
    <row r="17" spans="1:11" s="9" customFormat="1" ht="15" x14ac:dyDescent="0.2">
      <c r="A17" s="36"/>
      <c r="B17" s="36"/>
      <c r="C17" s="36"/>
      <c r="D17" s="37" t="s">
        <v>136</v>
      </c>
      <c r="E17" s="38"/>
      <c r="F17" s="25"/>
      <c r="G17" s="75"/>
      <c r="H17" s="77">
        <f>H16</f>
        <v>3728.82</v>
      </c>
      <c r="I17" s="92"/>
      <c r="J17" s="75">
        <f>SUM(J16:J16)</f>
        <v>5361.36</v>
      </c>
      <c r="K17" s="173"/>
    </row>
    <row r="18" spans="1:11" s="5" customFormat="1" ht="15" x14ac:dyDescent="0.2">
      <c r="A18" s="33">
        <v>2</v>
      </c>
      <c r="B18" s="33"/>
      <c r="C18" s="33"/>
      <c r="D18" s="34" t="s">
        <v>167</v>
      </c>
      <c r="E18" s="39"/>
      <c r="F18" s="26"/>
      <c r="G18" s="83"/>
      <c r="H18" s="85"/>
      <c r="I18" s="93"/>
      <c r="J18" s="83"/>
      <c r="K18" s="173"/>
    </row>
    <row r="19" spans="1:11" s="5" customFormat="1" ht="16.5" hidden="1" customHeight="1" x14ac:dyDescent="0.2">
      <c r="A19" s="33" t="s">
        <v>1</v>
      </c>
      <c r="B19" s="33"/>
      <c r="C19" s="33"/>
      <c r="D19" s="34" t="s">
        <v>168</v>
      </c>
      <c r="E19" s="39"/>
      <c r="F19" s="26"/>
      <c r="G19" s="83"/>
      <c r="H19" s="85"/>
      <c r="I19" s="93"/>
      <c r="J19" s="83"/>
      <c r="K19" s="173"/>
    </row>
    <row r="20" spans="1:11" s="5" customFormat="1" ht="31.5" hidden="1" customHeight="1" x14ac:dyDescent="0.2">
      <c r="A20" s="40" t="s">
        <v>8</v>
      </c>
      <c r="B20" s="57" t="s">
        <v>169</v>
      </c>
      <c r="C20" s="53" t="s">
        <v>9</v>
      </c>
      <c r="D20" s="52" t="s">
        <v>10</v>
      </c>
      <c r="E20" s="54" t="s">
        <v>147</v>
      </c>
      <c r="F20" s="63">
        <v>7.77</v>
      </c>
      <c r="G20" s="88">
        <v>36.299999999999997</v>
      </c>
      <c r="H20" s="78">
        <f t="shared" ref="H20:H26" si="0">F20*G20</f>
        <v>282.05099999999999</v>
      </c>
      <c r="I20" s="101">
        <v>48.68</v>
      </c>
      <c r="J20" s="74">
        <f t="shared" ref="J20:J26" si="1">I20*F20</f>
        <v>378.24359999999996</v>
      </c>
      <c r="K20" s="173"/>
    </row>
    <row r="21" spans="1:11" s="5" customFormat="1" ht="21.75" hidden="1" customHeight="1" x14ac:dyDescent="0.2">
      <c r="A21" s="40" t="s">
        <v>11</v>
      </c>
      <c r="B21" s="89" t="s">
        <v>169</v>
      </c>
      <c r="C21" s="96" t="s">
        <v>164</v>
      </c>
      <c r="D21" s="104" t="s">
        <v>17</v>
      </c>
      <c r="E21" s="97" t="s">
        <v>148</v>
      </c>
      <c r="F21" s="98">
        <v>48</v>
      </c>
      <c r="G21" s="99">
        <v>92.14</v>
      </c>
      <c r="H21" s="80">
        <f t="shared" si="0"/>
        <v>4422.72</v>
      </c>
      <c r="I21" s="102">
        <v>115.76</v>
      </c>
      <c r="J21" s="100">
        <f t="shared" si="1"/>
        <v>5556.4800000000005</v>
      </c>
      <c r="K21" s="173"/>
    </row>
    <row r="22" spans="1:11" s="5" customFormat="1" ht="18" hidden="1" customHeight="1" x14ac:dyDescent="0.2">
      <c r="A22" s="40" t="s">
        <v>12</v>
      </c>
      <c r="B22" s="57" t="s">
        <v>169</v>
      </c>
      <c r="C22" s="53" t="s">
        <v>18</v>
      </c>
      <c r="D22" s="52" t="s">
        <v>19</v>
      </c>
      <c r="E22" s="54" t="s">
        <v>146</v>
      </c>
      <c r="F22" s="59">
        <v>86</v>
      </c>
      <c r="G22" s="88">
        <v>78.52</v>
      </c>
      <c r="H22" s="78">
        <f t="shared" si="0"/>
        <v>6752.7199999999993</v>
      </c>
      <c r="I22" s="101">
        <v>99.99</v>
      </c>
      <c r="J22" s="74">
        <f t="shared" si="1"/>
        <v>8599.14</v>
      </c>
      <c r="K22" s="173"/>
    </row>
    <row r="23" spans="1:11" s="5" customFormat="1" ht="21.75" hidden="1" customHeight="1" x14ac:dyDescent="0.2">
      <c r="A23" s="40" t="s">
        <v>13</v>
      </c>
      <c r="B23" s="57" t="s">
        <v>169</v>
      </c>
      <c r="C23" s="53" t="s">
        <v>20</v>
      </c>
      <c r="D23" s="52" t="s">
        <v>21</v>
      </c>
      <c r="E23" s="54" t="s">
        <v>149</v>
      </c>
      <c r="F23" s="59">
        <v>685.59</v>
      </c>
      <c r="G23" s="88">
        <v>11.67</v>
      </c>
      <c r="H23" s="78">
        <f t="shared" si="0"/>
        <v>8000.8353000000006</v>
      </c>
      <c r="I23" s="101">
        <v>11.28</v>
      </c>
      <c r="J23" s="74">
        <f t="shared" si="1"/>
        <v>7733.4552000000003</v>
      </c>
      <c r="K23" s="173"/>
    </row>
    <row r="24" spans="1:11" s="5" customFormat="1" ht="21.75" hidden="1" customHeight="1" x14ac:dyDescent="0.2">
      <c r="A24" s="40" t="s">
        <v>14</v>
      </c>
      <c r="B24" s="57" t="s">
        <v>169</v>
      </c>
      <c r="C24" s="53" t="s">
        <v>22</v>
      </c>
      <c r="D24" s="52" t="s">
        <v>23</v>
      </c>
      <c r="E24" s="54" t="s">
        <v>149</v>
      </c>
      <c r="F24" s="59">
        <v>98.3</v>
      </c>
      <c r="G24" s="88">
        <v>14.96</v>
      </c>
      <c r="H24" s="78">
        <f t="shared" si="0"/>
        <v>1470.568</v>
      </c>
      <c r="I24" s="101">
        <v>12.51</v>
      </c>
      <c r="J24" s="74">
        <f t="shared" si="1"/>
        <v>1229.7329999999999</v>
      </c>
      <c r="K24" s="173"/>
    </row>
    <row r="25" spans="1:11" s="5" customFormat="1" ht="17.25" hidden="1" customHeight="1" x14ac:dyDescent="0.2">
      <c r="A25" s="40" t="s">
        <v>15</v>
      </c>
      <c r="B25" s="57" t="s">
        <v>169</v>
      </c>
      <c r="C25" s="53" t="s">
        <v>24</v>
      </c>
      <c r="D25" s="52" t="s">
        <v>25</v>
      </c>
      <c r="E25" s="54" t="s">
        <v>147</v>
      </c>
      <c r="F25" s="59">
        <v>8.11</v>
      </c>
      <c r="G25" s="88">
        <v>366.24</v>
      </c>
      <c r="H25" s="78">
        <f t="shared" si="0"/>
        <v>2970.2064</v>
      </c>
      <c r="I25" s="101">
        <v>458.31</v>
      </c>
      <c r="J25" s="74">
        <f t="shared" si="1"/>
        <v>3716.8941</v>
      </c>
      <c r="K25" s="173"/>
    </row>
    <row r="26" spans="1:11" s="5" customFormat="1" ht="25.5" hidden="1" x14ac:dyDescent="0.2">
      <c r="A26" s="40" t="s">
        <v>16</v>
      </c>
      <c r="B26" s="57" t="s">
        <v>169</v>
      </c>
      <c r="C26" s="53" t="s">
        <v>165</v>
      </c>
      <c r="D26" s="52" t="s">
        <v>166</v>
      </c>
      <c r="E26" s="54" t="s">
        <v>146</v>
      </c>
      <c r="F26" s="59">
        <v>132.62</v>
      </c>
      <c r="G26" s="88">
        <v>52.9</v>
      </c>
      <c r="H26" s="78">
        <f t="shared" si="0"/>
        <v>7015.598</v>
      </c>
      <c r="I26" s="101">
        <v>68.8</v>
      </c>
      <c r="J26" s="74">
        <f t="shared" si="1"/>
        <v>9124.2559999999994</v>
      </c>
      <c r="K26" s="173"/>
    </row>
    <row r="27" spans="1:11" s="9" customFormat="1" ht="15" hidden="1" x14ac:dyDescent="0.2">
      <c r="A27" s="61"/>
      <c r="B27" s="36"/>
      <c r="C27" s="36"/>
      <c r="D27" s="105" t="s">
        <v>33</v>
      </c>
      <c r="E27" s="38"/>
      <c r="F27" s="25"/>
      <c r="G27" s="75"/>
      <c r="H27" s="77">
        <f>SUM(H20:H26)</f>
        <v>30914.698700000001</v>
      </c>
      <c r="I27" s="92"/>
      <c r="J27" s="75"/>
      <c r="K27" s="173"/>
    </row>
    <row r="28" spans="1:11" s="9" customFormat="1" ht="15" x14ac:dyDescent="0.2">
      <c r="A28" s="41" t="s">
        <v>4</v>
      </c>
      <c r="B28" s="33"/>
      <c r="C28" s="33"/>
      <c r="D28" s="106" t="s">
        <v>40</v>
      </c>
      <c r="E28" s="39"/>
      <c r="F28" s="26"/>
      <c r="G28" s="75"/>
      <c r="H28" s="85"/>
      <c r="I28" s="92"/>
      <c r="J28" s="75"/>
      <c r="K28" s="173"/>
    </row>
    <row r="29" spans="1:11" s="9" customFormat="1" ht="18" customHeight="1" x14ac:dyDescent="0.2">
      <c r="A29" s="62" t="s">
        <v>183</v>
      </c>
      <c r="B29" s="57" t="s">
        <v>169</v>
      </c>
      <c r="C29" s="53" t="s">
        <v>170</v>
      </c>
      <c r="D29" s="52" t="s">
        <v>171</v>
      </c>
      <c r="E29" s="54" t="s">
        <v>146</v>
      </c>
      <c r="F29" s="59">
        <v>50</v>
      </c>
      <c r="G29" s="88">
        <v>60.48</v>
      </c>
      <c r="H29" s="79">
        <f t="shared" ref="H29:H36" si="2">F29*G29</f>
        <v>3024</v>
      </c>
      <c r="I29" s="101">
        <v>87.76</v>
      </c>
      <c r="J29" s="74">
        <f t="shared" ref="J29:J36" si="3">I29*F29</f>
        <v>4388</v>
      </c>
      <c r="K29" s="24">
        <f t="shared" ref="K29:K80" si="4">F29/2</f>
        <v>25</v>
      </c>
    </row>
    <row r="30" spans="1:11" s="9" customFormat="1" ht="30.75" customHeight="1" x14ac:dyDescent="0.2">
      <c r="A30" s="62" t="s">
        <v>184</v>
      </c>
      <c r="B30" s="57" t="s">
        <v>169</v>
      </c>
      <c r="C30" s="53" t="s">
        <v>172</v>
      </c>
      <c r="D30" s="52" t="s">
        <v>173</v>
      </c>
      <c r="E30" s="54" t="s">
        <v>146</v>
      </c>
      <c r="F30" s="59">
        <v>84.75</v>
      </c>
      <c r="G30" s="88">
        <v>150.27000000000001</v>
      </c>
      <c r="H30" s="79">
        <f t="shared" si="2"/>
        <v>12735.382500000002</v>
      </c>
      <c r="I30" s="101">
        <v>178.4</v>
      </c>
      <c r="J30" s="74">
        <f t="shared" si="3"/>
        <v>15119.4</v>
      </c>
      <c r="K30" s="24">
        <f t="shared" si="4"/>
        <v>42.375</v>
      </c>
    </row>
    <row r="31" spans="1:11" s="9" customFormat="1" ht="27.75" customHeight="1" x14ac:dyDescent="0.2">
      <c r="A31" s="62" t="s">
        <v>185</v>
      </c>
      <c r="B31" s="57" t="s">
        <v>169</v>
      </c>
      <c r="C31" s="53" t="s">
        <v>174</v>
      </c>
      <c r="D31" s="52" t="s">
        <v>175</v>
      </c>
      <c r="E31" s="54" t="s">
        <v>146</v>
      </c>
      <c r="F31" s="59">
        <v>50</v>
      </c>
      <c r="G31" s="88">
        <v>26.14</v>
      </c>
      <c r="H31" s="79">
        <f t="shared" si="2"/>
        <v>1307</v>
      </c>
      <c r="I31" s="101">
        <v>29.94</v>
      </c>
      <c r="J31" s="74">
        <f t="shared" si="3"/>
        <v>1497</v>
      </c>
      <c r="K31" s="24">
        <f t="shared" si="4"/>
        <v>25</v>
      </c>
    </row>
    <row r="32" spans="1:11" s="9" customFormat="1" ht="18" customHeight="1" x14ac:dyDescent="0.2">
      <c r="A32" s="62" t="s">
        <v>186</v>
      </c>
      <c r="B32" s="57" t="s">
        <v>169</v>
      </c>
      <c r="C32" s="53" t="s">
        <v>176</v>
      </c>
      <c r="D32" s="52" t="s">
        <v>177</v>
      </c>
      <c r="E32" s="54" t="s">
        <v>146</v>
      </c>
      <c r="F32" s="59">
        <v>84.75</v>
      </c>
      <c r="G32" s="88">
        <v>50.86</v>
      </c>
      <c r="H32" s="79">
        <f t="shared" si="2"/>
        <v>4310.3850000000002</v>
      </c>
      <c r="I32" s="101">
        <v>68.92</v>
      </c>
      <c r="J32" s="74">
        <f t="shared" si="3"/>
        <v>5840.97</v>
      </c>
      <c r="K32" s="24">
        <f t="shared" si="4"/>
        <v>42.375</v>
      </c>
    </row>
    <row r="33" spans="1:11" s="9" customFormat="1" ht="27.75" customHeight="1" x14ac:dyDescent="0.2">
      <c r="A33" s="62" t="s">
        <v>187</v>
      </c>
      <c r="B33" s="57" t="s">
        <v>169</v>
      </c>
      <c r="C33" s="53" t="s">
        <v>35</v>
      </c>
      <c r="D33" s="52" t="s">
        <v>37</v>
      </c>
      <c r="E33" s="54" t="s">
        <v>146</v>
      </c>
      <c r="F33" s="59">
        <v>100</v>
      </c>
      <c r="G33" s="88">
        <v>53.39</v>
      </c>
      <c r="H33" s="79">
        <f t="shared" si="2"/>
        <v>5339</v>
      </c>
      <c r="I33" s="101">
        <v>63.76</v>
      </c>
      <c r="J33" s="74">
        <f t="shared" si="3"/>
        <v>6376</v>
      </c>
      <c r="K33" s="24">
        <f t="shared" si="4"/>
        <v>50</v>
      </c>
    </row>
    <row r="34" spans="1:11" s="9" customFormat="1" ht="33" customHeight="1" x14ac:dyDescent="0.2">
      <c r="A34" s="62" t="s">
        <v>188</v>
      </c>
      <c r="B34" s="57" t="s">
        <v>169</v>
      </c>
      <c r="C34" s="53" t="s">
        <v>178</v>
      </c>
      <c r="D34" s="52" t="s">
        <v>179</v>
      </c>
      <c r="E34" s="54" t="s">
        <v>148</v>
      </c>
      <c r="F34" s="59">
        <v>7.5</v>
      </c>
      <c r="G34" s="88">
        <v>23.46</v>
      </c>
      <c r="H34" s="79">
        <f t="shared" si="2"/>
        <v>175.95000000000002</v>
      </c>
      <c r="I34" s="101">
        <v>30.43</v>
      </c>
      <c r="J34" s="74">
        <f t="shared" si="3"/>
        <v>228.22499999999999</v>
      </c>
      <c r="K34" s="24">
        <f t="shared" si="4"/>
        <v>3.75</v>
      </c>
    </row>
    <row r="35" spans="1:11" s="9" customFormat="1" ht="28.5" customHeight="1" x14ac:dyDescent="0.2">
      <c r="A35" s="62" t="s">
        <v>189</v>
      </c>
      <c r="B35" s="57" t="s">
        <v>169</v>
      </c>
      <c r="C35" s="53" t="s">
        <v>180</v>
      </c>
      <c r="D35" s="52" t="s">
        <v>181</v>
      </c>
      <c r="E35" s="54" t="s">
        <v>148</v>
      </c>
      <c r="F35" s="59">
        <v>10</v>
      </c>
      <c r="G35" s="88">
        <v>68.91</v>
      </c>
      <c r="H35" s="80">
        <f t="shared" si="2"/>
        <v>689.09999999999991</v>
      </c>
      <c r="I35" s="101">
        <v>86.35</v>
      </c>
      <c r="J35" s="74">
        <f t="shared" si="3"/>
        <v>863.5</v>
      </c>
      <c r="K35" s="24">
        <f t="shared" si="4"/>
        <v>5</v>
      </c>
    </row>
    <row r="36" spans="1:11" s="9" customFormat="1" ht="22.5" customHeight="1" x14ac:dyDescent="0.2">
      <c r="A36" s="62" t="s">
        <v>190</v>
      </c>
      <c r="B36" s="89" t="s">
        <v>169</v>
      </c>
      <c r="C36" s="96" t="s">
        <v>36</v>
      </c>
      <c r="D36" s="103" t="s">
        <v>182</v>
      </c>
      <c r="E36" s="97" t="s">
        <v>148</v>
      </c>
      <c r="F36" s="98">
        <v>63.2</v>
      </c>
      <c r="G36" s="99">
        <v>94.57</v>
      </c>
      <c r="H36" s="80">
        <f t="shared" si="2"/>
        <v>5976.8239999999996</v>
      </c>
      <c r="I36" s="102">
        <v>107.09</v>
      </c>
      <c r="J36" s="100">
        <f t="shared" si="3"/>
        <v>6768.0880000000006</v>
      </c>
      <c r="K36" s="24">
        <f t="shared" si="4"/>
        <v>31.6</v>
      </c>
    </row>
    <row r="37" spans="1:11" s="9" customFormat="1" ht="15" x14ac:dyDescent="0.2">
      <c r="A37" s="36"/>
      <c r="B37" s="36"/>
      <c r="C37" s="36"/>
      <c r="D37" s="37" t="s">
        <v>34</v>
      </c>
      <c r="E37" s="38"/>
      <c r="F37" s="25"/>
      <c r="G37" s="75"/>
      <c r="H37" s="77">
        <f>SUM(H29:H36)</f>
        <v>33557.641499999998</v>
      </c>
      <c r="I37" s="92"/>
      <c r="J37" s="75">
        <f>SUM(J29:J36)</f>
        <v>41081.183000000005</v>
      </c>
      <c r="K37" s="173"/>
    </row>
    <row r="38" spans="1:11" s="9" customFormat="1" ht="15" hidden="1" x14ac:dyDescent="0.2">
      <c r="A38" s="41" t="s">
        <v>27</v>
      </c>
      <c r="B38" s="42"/>
      <c r="C38" s="22"/>
      <c r="D38" s="22" t="s">
        <v>41</v>
      </c>
      <c r="E38" s="31"/>
      <c r="F38" s="27"/>
      <c r="G38" s="75"/>
      <c r="H38" s="84"/>
      <c r="I38" s="92"/>
      <c r="J38" s="75"/>
      <c r="K38" s="173"/>
    </row>
    <row r="39" spans="1:11" s="9" customFormat="1" ht="18.75" hidden="1" customHeight="1" x14ac:dyDescent="0.2">
      <c r="A39" s="57" t="s">
        <v>38</v>
      </c>
      <c r="B39" s="57" t="s">
        <v>169</v>
      </c>
      <c r="C39" s="53" t="s">
        <v>42</v>
      </c>
      <c r="D39" s="52" t="s">
        <v>44</v>
      </c>
      <c r="E39" s="54" t="s">
        <v>146</v>
      </c>
      <c r="F39" s="59">
        <v>265.24</v>
      </c>
      <c r="G39" s="88">
        <v>5.42</v>
      </c>
      <c r="H39" s="82">
        <f>F39*G39</f>
        <v>1437.6007999999999</v>
      </c>
      <c r="I39" s="91">
        <v>6.82</v>
      </c>
      <c r="J39" s="80">
        <f>I39*F39</f>
        <v>1808.9368000000002</v>
      </c>
      <c r="K39" s="173"/>
    </row>
    <row r="40" spans="1:11" s="9" customFormat="1" ht="15" hidden="1" x14ac:dyDescent="0.2">
      <c r="A40" s="57" t="s">
        <v>39</v>
      </c>
      <c r="B40" s="57" t="s">
        <v>169</v>
      </c>
      <c r="C40" s="53" t="s">
        <v>43</v>
      </c>
      <c r="D40" s="52" t="s">
        <v>45</v>
      </c>
      <c r="E40" s="54" t="s">
        <v>146</v>
      </c>
      <c r="F40" s="59">
        <v>265.24</v>
      </c>
      <c r="G40" s="88">
        <v>20.440000000000001</v>
      </c>
      <c r="H40" s="82">
        <f>F40*G40</f>
        <v>5421.5056000000004</v>
      </c>
      <c r="I40" s="91">
        <v>26.75</v>
      </c>
      <c r="J40" s="80">
        <f>I40*F40</f>
        <v>7095.17</v>
      </c>
      <c r="K40" s="173"/>
    </row>
    <row r="41" spans="1:11" s="9" customFormat="1" ht="15" hidden="1" x14ac:dyDescent="0.2">
      <c r="A41" s="36"/>
      <c r="B41" s="36"/>
      <c r="C41" s="36"/>
      <c r="D41" s="37" t="s">
        <v>137</v>
      </c>
      <c r="E41" s="38"/>
      <c r="F41" s="25"/>
      <c r="G41" s="75"/>
      <c r="H41" s="77">
        <f>SUM(H39:H40)</f>
        <v>6859.1064000000006</v>
      </c>
      <c r="I41" s="92"/>
      <c r="J41" s="75"/>
      <c r="K41" s="173"/>
    </row>
    <row r="42" spans="1:11" s="9" customFormat="1" ht="15" x14ac:dyDescent="0.2">
      <c r="A42" s="41" t="s">
        <v>28</v>
      </c>
      <c r="B42" s="28"/>
      <c r="C42" s="21"/>
      <c r="D42" s="22" t="s">
        <v>46</v>
      </c>
      <c r="E42" s="31"/>
      <c r="F42" s="27"/>
      <c r="G42" s="75"/>
      <c r="H42" s="84"/>
      <c r="I42" s="92"/>
      <c r="J42" s="75"/>
      <c r="K42" s="173"/>
    </row>
    <row r="43" spans="1:11" s="9" customFormat="1" ht="18.75" customHeight="1" x14ac:dyDescent="0.2">
      <c r="A43" s="57" t="s">
        <v>47</v>
      </c>
      <c r="B43" s="57" t="s">
        <v>169</v>
      </c>
      <c r="C43" s="53" t="s">
        <v>52</v>
      </c>
      <c r="D43" s="52" t="s">
        <v>56</v>
      </c>
      <c r="E43" s="54" t="s">
        <v>147</v>
      </c>
      <c r="F43" s="59">
        <v>1.87</v>
      </c>
      <c r="G43" s="88">
        <v>132.13</v>
      </c>
      <c r="H43" s="80">
        <f t="shared" ref="H43:H49" si="5">F43*G43</f>
        <v>247.0831</v>
      </c>
      <c r="I43" s="91">
        <v>173.29</v>
      </c>
      <c r="J43" s="74">
        <f t="shared" ref="J43:J49" si="6">I43*F43</f>
        <v>324.0523</v>
      </c>
      <c r="K43" s="24">
        <f t="shared" si="4"/>
        <v>0.93500000000000005</v>
      </c>
    </row>
    <row r="44" spans="1:11" s="9" customFormat="1" ht="20.25" customHeight="1" x14ac:dyDescent="0.2">
      <c r="A44" s="57" t="s">
        <v>48</v>
      </c>
      <c r="B44" s="57" t="s">
        <v>169</v>
      </c>
      <c r="C44" s="53" t="s">
        <v>53</v>
      </c>
      <c r="D44" s="52" t="s">
        <v>57</v>
      </c>
      <c r="E44" s="54" t="s">
        <v>147</v>
      </c>
      <c r="F44" s="59">
        <v>3</v>
      </c>
      <c r="G44" s="88">
        <v>558.80999999999995</v>
      </c>
      <c r="H44" s="80">
        <f t="shared" si="5"/>
        <v>1676.4299999999998</v>
      </c>
      <c r="I44" s="91">
        <v>693.65</v>
      </c>
      <c r="J44" s="74">
        <f t="shared" si="6"/>
        <v>2080.9499999999998</v>
      </c>
      <c r="K44" s="24">
        <f t="shared" si="4"/>
        <v>1.5</v>
      </c>
    </row>
    <row r="45" spans="1:11" s="9" customFormat="1" ht="33" customHeight="1" x14ac:dyDescent="0.2">
      <c r="A45" s="57" t="s">
        <v>49</v>
      </c>
      <c r="B45" s="111" t="s">
        <v>169</v>
      </c>
      <c r="C45" s="112" t="s">
        <v>134</v>
      </c>
      <c r="D45" s="113" t="s">
        <v>191</v>
      </c>
      <c r="E45" s="114" t="s">
        <v>150</v>
      </c>
      <c r="F45" s="115">
        <v>2.1800000000000002</v>
      </c>
      <c r="G45" s="116">
        <v>723.71</v>
      </c>
      <c r="H45" s="117">
        <f t="shared" si="5"/>
        <v>1577.6878000000002</v>
      </c>
      <c r="I45" s="118">
        <v>928.35</v>
      </c>
      <c r="J45" s="119">
        <f t="shared" si="6"/>
        <v>2023.8030000000001</v>
      </c>
      <c r="K45" s="24">
        <f t="shared" si="4"/>
        <v>1.0900000000000001</v>
      </c>
    </row>
    <row r="46" spans="1:11" s="9" customFormat="1" ht="58.5" customHeight="1" x14ac:dyDescent="0.2">
      <c r="A46" s="57" t="s">
        <v>249</v>
      </c>
      <c r="B46" s="89" t="s">
        <v>169</v>
      </c>
      <c r="C46" s="107" t="s">
        <v>192</v>
      </c>
      <c r="D46" s="108" t="s">
        <v>193</v>
      </c>
      <c r="E46" s="97" t="s">
        <v>146</v>
      </c>
      <c r="F46" s="98">
        <v>50</v>
      </c>
      <c r="G46" s="129">
        <v>150.82</v>
      </c>
      <c r="H46" s="80">
        <f t="shared" si="5"/>
        <v>7541</v>
      </c>
      <c r="I46" s="102">
        <v>159.66999999999999</v>
      </c>
      <c r="J46" s="100">
        <f t="shared" si="6"/>
        <v>7983.4999999999991</v>
      </c>
      <c r="K46" s="24">
        <f t="shared" si="4"/>
        <v>25</v>
      </c>
    </row>
    <row r="47" spans="1:11" s="9" customFormat="1" ht="51.75" customHeight="1" x14ac:dyDescent="0.2">
      <c r="A47" s="57" t="s">
        <v>50</v>
      </c>
      <c r="B47" s="89" t="s">
        <v>169</v>
      </c>
      <c r="C47" s="107" t="s">
        <v>194</v>
      </c>
      <c r="D47" s="110" t="s">
        <v>195</v>
      </c>
      <c r="E47" s="97" t="s">
        <v>148</v>
      </c>
      <c r="F47" s="98">
        <v>19.8</v>
      </c>
      <c r="G47" s="129">
        <v>24.43</v>
      </c>
      <c r="H47" s="80">
        <f t="shared" si="5"/>
        <v>483.714</v>
      </c>
      <c r="I47" s="102">
        <v>25.54</v>
      </c>
      <c r="J47" s="100">
        <f t="shared" si="6"/>
        <v>505.69200000000001</v>
      </c>
      <c r="K47" s="24">
        <f t="shared" si="4"/>
        <v>9.9</v>
      </c>
    </row>
    <row r="48" spans="1:11" s="9" customFormat="1" ht="30.75" customHeight="1" x14ac:dyDescent="0.2">
      <c r="A48" s="57" t="s">
        <v>250</v>
      </c>
      <c r="B48" s="120" t="s">
        <v>169</v>
      </c>
      <c r="C48" s="121" t="s">
        <v>54</v>
      </c>
      <c r="D48" s="122" t="s">
        <v>58</v>
      </c>
      <c r="E48" s="123" t="s">
        <v>146</v>
      </c>
      <c r="F48" s="124">
        <v>50</v>
      </c>
      <c r="G48" s="125">
        <v>9.41</v>
      </c>
      <c r="H48" s="126">
        <f t="shared" si="5"/>
        <v>470.5</v>
      </c>
      <c r="I48" s="127">
        <v>12.4</v>
      </c>
      <c r="J48" s="128">
        <f t="shared" si="6"/>
        <v>620</v>
      </c>
      <c r="K48" s="24">
        <f t="shared" si="4"/>
        <v>25</v>
      </c>
    </row>
    <row r="49" spans="1:11" s="9" customFormat="1" ht="25.5" x14ac:dyDescent="0.2">
      <c r="A49" s="57" t="s">
        <v>51</v>
      </c>
      <c r="B49" s="89" t="s">
        <v>169</v>
      </c>
      <c r="C49" s="96" t="s">
        <v>55</v>
      </c>
      <c r="D49" s="130" t="s">
        <v>196</v>
      </c>
      <c r="E49" s="131" t="s">
        <v>148</v>
      </c>
      <c r="F49" s="132">
        <v>5.8</v>
      </c>
      <c r="G49" s="99">
        <v>131.26</v>
      </c>
      <c r="H49" s="80">
        <f t="shared" si="5"/>
        <v>761.30799999999988</v>
      </c>
      <c r="I49" s="109">
        <v>158.06</v>
      </c>
      <c r="J49" s="100">
        <f t="shared" si="6"/>
        <v>916.74799999999993</v>
      </c>
      <c r="K49" s="24">
        <f t="shared" si="4"/>
        <v>2.9</v>
      </c>
    </row>
    <row r="50" spans="1:11" s="9" customFormat="1" ht="15" x14ac:dyDescent="0.2">
      <c r="A50" s="36"/>
      <c r="B50" s="36"/>
      <c r="C50" s="36"/>
      <c r="D50" s="37" t="s">
        <v>138</v>
      </c>
      <c r="E50" s="38"/>
      <c r="F50" s="25"/>
      <c r="G50" s="75"/>
      <c r="H50" s="77">
        <f>SUM(H43:H49)</f>
        <v>12757.722899999999</v>
      </c>
      <c r="I50" s="92"/>
      <c r="J50" s="75">
        <f>SUM(J43:J49)</f>
        <v>14454.745299999999</v>
      </c>
      <c r="K50" s="173"/>
    </row>
    <row r="51" spans="1:11" s="9" customFormat="1" ht="15" x14ac:dyDescent="0.2">
      <c r="A51" s="42" t="s">
        <v>29</v>
      </c>
      <c r="B51" s="28"/>
      <c r="C51" s="21"/>
      <c r="D51" s="22" t="s">
        <v>59</v>
      </c>
      <c r="E51" s="31"/>
      <c r="F51" s="27"/>
      <c r="G51" s="75"/>
      <c r="H51" s="84"/>
      <c r="I51" s="92"/>
      <c r="J51" s="75"/>
      <c r="K51" s="173"/>
    </row>
    <row r="52" spans="1:11" s="9" customFormat="1" ht="21" customHeight="1" x14ac:dyDescent="0.2">
      <c r="A52" s="57" t="s">
        <v>60</v>
      </c>
      <c r="B52" s="57" t="s">
        <v>169</v>
      </c>
      <c r="C52" s="53" t="s">
        <v>197</v>
      </c>
      <c r="D52" s="52" t="s">
        <v>198</v>
      </c>
      <c r="E52" s="54" t="s">
        <v>146</v>
      </c>
      <c r="F52" s="59">
        <v>4</v>
      </c>
      <c r="G52" s="88">
        <v>415.05</v>
      </c>
      <c r="H52" s="80">
        <f>F52*G52</f>
        <v>1660.2</v>
      </c>
      <c r="I52" s="91">
        <v>350.78</v>
      </c>
      <c r="J52" s="74">
        <f>I52*F52</f>
        <v>1403.12</v>
      </c>
      <c r="K52" s="24">
        <f t="shared" si="4"/>
        <v>2</v>
      </c>
    </row>
    <row r="53" spans="1:11" s="9" customFormat="1" ht="21" customHeight="1" x14ac:dyDescent="0.2">
      <c r="A53" s="57" t="s">
        <v>61</v>
      </c>
      <c r="B53" s="57" t="s">
        <v>169</v>
      </c>
      <c r="C53" s="53" t="s">
        <v>199</v>
      </c>
      <c r="D53" s="52" t="s">
        <v>200</v>
      </c>
      <c r="E53" s="54" t="s">
        <v>151</v>
      </c>
      <c r="F53" s="59">
        <v>2</v>
      </c>
      <c r="G53" s="88">
        <v>616.42999999999995</v>
      </c>
      <c r="H53" s="80">
        <f>F53*G53</f>
        <v>1232.8599999999999</v>
      </c>
      <c r="I53" s="91">
        <v>654.88</v>
      </c>
      <c r="J53" s="74">
        <f>I53*F53</f>
        <v>1309.76</v>
      </c>
      <c r="K53" s="24">
        <f t="shared" si="4"/>
        <v>1</v>
      </c>
    </row>
    <row r="54" spans="1:11" s="9" customFormat="1" ht="31.5" customHeight="1" x14ac:dyDescent="0.2">
      <c r="A54" s="57" t="s">
        <v>62</v>
      </c>
      <c r="B54" s="57" t="s">
        <v>169</v>
      </c>
      <c r="C54" s="53" t="s">
        <v>201</v>
      </c>
      <c r="D54" s="52" t="s">
        <v>202</v>
      </c>
      <c r="E54" s="54" t="s">
        <v>146</v>
      </c>
      <c r="F54" s="59">
        <v>18.399999999999999</v>
      </c>
      <c r="G54" s="88">
        <v>613.14</v>
      </c>
      <c r="H54" s="80">
        <f>F54*G54</f>
        <v>11281.775999999998</v>
      </c>
      <c r="I54" s="91">
        <v>802.55</v>
      </c>
      <c r="J54" s="74">
        <f>I54*F54</f>
        <v>14766.919999999998</v>
      </c>
      <c r="K54" s="24">
        <f t="shared" si="4"/>
        <v>9.1999999999999993</v>
      </c>
    </row>
    <row r="55" spans="1:11" s="9" customFormat="1" ht="15" x14ac:dyDescent="0.2">
      <c r="A55" s="36"/>
      <c r="B55" s="36"/>
      <c r="C55" s="36"/>
      <c r="D55" s="37" t="s">
        <v>139</v>
      </c>
      <c r="E55" s="38"/>
      <c r="F55" s="25"/>
      <c r="G55" s="75"/>
      <c r="H55" s="77">
        <f>SUM(H52:H54)</f>
        <v>14174.835999999998</v>
      </c>
      <c r="I55" s="92"/>
      <c r="J55" s="75">
        <f>SUM(J52:J54)</f>
        <v>17479.8</v>
      </c>
      <c r="K55" s="173"/>
    </row>
    <row r="56" spans="1:11" s="9" customFormat="1" ht="15" x14ac:dyDescent="0.2">
      <c r="A56" s="42" t="s">
        <v>30</v>
      </c>
      <c r="B56" s="28"/>
      <c r="C56" s="21"/>
      <c r="D56" s="22" t="s">
        <v>63</v>
      </c>
      <c r="E56" s="31"/>
      <c r="F56" s="27"/>
      <c r="G56" s="75"/>
      <c r="H56" s="84"/>
      <c r="I56" s="92"/>
      <c r="J56" s="75"/>
      <c r="K56" s="173"/>
    </row>
    <row r="57" spans="1:11" s="9" customFormat="1" ht="22.5" customHeight="1" x14ac:dyDescent="0.2">
      <c r="A57" s="57" t="s">
        <v>64</v>
      </c>
      <c r="B57" s="57" t="s">
        <v>169</v>
      </c>
      <c r="C57" s="53" t="s">
        <v>65</v>
      </c>
      <c r="D57" s="52" t="s">
        <v>67</v>
      </c>
      <c r="E57" s="54" t="s">
        <v>146</v>
      </c>
      <c r="F57" s="59">
        <v>265.24</v>
      </c>
      <c r="G57" s="88">
        <v>23.02</v>
      </c>
      <c r="H57" s="80">
        <f>F57*G57</f>
        <v>6105.8248000000003</v>
      </c>
      <c r="I57" s="91">
        <v>30.09</v>
      </c>
      <c r="J57" s="74">
        <f>I57*F57</f>
        <v>7981.0716000000002</v>
      </c>
      <c r="K57" s="24">
        <f t="shared" si="4"/>
        <v>132.62</v>
      </c>
    </row>
    <row r="58" spans="1:11" s="9" customFormat="1" ht="35.25" customHeight="1" x14ac:dyDescent="0.2">
      <c r="A58" s="89" t="s">
        <v>203</v>
      </c>
      <c r="B58" s="89" t="s">
        <v>169</v>
      </c>
      <c r="C58" s="96" t="s">
        <v>204</v>
      </c>
      <c r="D58" s="130" t="s">
        <v>205</v>
      </c>
      <c r="E58" s="97" t="s">
        <v>146</v>
      </c>
      <c r="F58" s="98">
        <v>64.36</v>
      </c>
      <c r="G58" s="99">
        <v>35.590000000000003</v>
      </c>
      <c r="H58" s="80">
        <f>F58*G58</f>
        <v>2290.5724</v>
      </c>
      <c r="I58" s="109">
        <v>45.77</v>
      </c>
      <c r="J58" s="100">
        <f>I58*F58</f>
        <v>2945.7572</v>
      </c>
      <c r="K58" s="24">
        <f t="shared" si="4"/>
        <v>32.18</v>
      </c>
    </row>
    <row r="59" spans="1:11" s="9" customFormat="1" ht="20.25" customHeight="1" x14ac:dyDescent="0.2">
      <c r="A59" s="89" t="s">
        <v>206</v>
      </c>
      <c r="B59" s="89" t="s">
        <v>169</v>
      </c>
      <c r="C59" s="96" t="s">
        <v>66</v>
      </c>
      <c r="D59" s="133" t="s">
        <v>68</v>
      </c>
      <c r="E59" s="97" t="s">
        <v>146</v>
      </c>
      <c r="F59" s="98">
        <v>7.56</v>
      </c>
      <c r="G59" s="100">
        <v>35.94</v>
      </c>
      <c r="H59" s="80">
        <f>F59*G59</f>
        <v>271.70639999999997</v>
      </c>
      <c r="I59" s="109">
        <v>46.14</v>
      </c>
      <c r="J59" s="100">
        <f>I59*F59</f>
        <v>348.8184</v>
      </c>
      <c r="K59" s="24">
        <f t="shared" si="4"/>
        <v>3.78</v>
      </c>
    </row>
    <row r="60" spans="1:11" s="9" customFormat="1" ht="15" x14ac:dyDescent="0.2">
      <c r="A60" s="36"/>
      <c r="B60" s="36"/>
      <c r="C60" s="36"/>
      <c r="D60" s="37" t="s">
        <v>140</v>
      </c>
      <c r="E60" s="38"/>
      <c r="F60" s="25"/>
      <c r="G60" s="75"/>
      <c r="H60" s="77">
        <f>SUM(H57:H59)</f>
        <v>8668.1035999999986</v>
      </c>
      <c r="I60" s="92"/>
      <c r="J60" s="75">
        <f>SUM(J57:J59)</f>
        <v>11275.647199999999</v>
      </c>
      <c r="K60" s="173"/>
    </row>
    <row r="61" spans="1:11" s="9" customFormat="1" ht="15" x14ac:dyDescent="0.2">
      <c r="A61" s="42" t="s">
        <v>31</v>
      </c>
      <c r="B61" s="28"/>
      <c r="C61" s="21"/>
      <c r="D61" s="22" t="s">
        <v>69</v>
      </c>
      <c r="E61" s="31"/>
      <c r="F61" s="27"/>
      <c r="G61" s="75"/>
      <c r="H61" s="84"/>
      <c r="I61" s="92"/>
      <c r="J61" s="75"/>
      <c r="K61" s="173"/>
    </row>
    <row r="62" spans="1:11" s="9" customFormat="1" ht="38.25" x14ac:dyDescent="0.2">
      <c r="A62" s="57" t="s">
        <v>70</v>
      </c>
      <c r="B62" s="57" t="s">
        <v>169</v>
      </c>
      <c r="C62" s="53" t="s">
        <v>71</v>
      </c>
      <c r="D62" s="52" t="s">
        <v>84</v>
      </c>
      <c r="E62" s="65" t="s">
        <v>148</v>
      </c>
      <c r="F62" s="59">
        <v>77</v>
      </c>
      <c r="G62" s="88">
        <v>65.55</v>
      </c>
      <c r="H62" s="80">
        <f>F62*G62</f>
        <v>5047.3499999999995</v>
      </c>
      <c r="I62" s="91">
        <v>77.84</v>
      </c>
      <c r="J62" s="74">
        <f>I62*F62</f>
        <v>5993.68</v>
      </c>
      <c r="K62" s="24">
        <f t="shared" si="4"/>
        <v>38.5</v>
      </c>
    </row>
    <row r="63" spans="1:11" s="9" customFormat="1" ht="15" x14ac:dyDescent="0.2">
      <c r="A63" s="36"/>
      <c r="B63" s="36"/>
      <c r="C63" s="36"/>
      <c r="D63" s="37" t="s">
        <v>141</v>
      </c>
      <c r="E63" s="38"/>
      <c r="F63" s="25"/>
      <c r="G63" s="75"/>
      <c r="H63" s="77">
        <f>SUM(H62:H62)</f>
        <v>5047.3499999999995</v>
      </c>
      <c r="I63" s="92"/>
      <c r="J63" s="75">
        <f>SUM(J62:J62)</f>
        <v>5993.68</v>
      </c>
      <c r="K63" s="173"/>
    </row>
    <row r="64" spans="1:11" s="9" customFormat="1" ht="15" x14ac:dyDescent="0.2">
      <c r="A64" s="42" t="s">
        <v>32</v>
      </c>
      <c r="B64" s="28"/>
      <c r="C64" s="21"/>
      <c r="D64" s="22" t="s">
        <v>207</v>
      </c>
      <c r="E64" s="31"/>
      <c r="F64" s="27"/>
      <c r="G64" s="75"/>
      <c r="H64" s="84"/>
      <c r="I64" s="92"/>
      <c r="J64" s="75"/>
      <c r="K64" s="173"/>
    </row>
    <row r="65" spans="1:11" s="9" customFormat="1" ht="25.5" x14ac:dyDescent="0.2">
      <c r="A65" s="57" t="s">
        <v>85</v>
      </c>
      <c r="B65" s="57" t="s">
        <v>169</v>
      </c>
      <c r="C65" s="53" t="s">
        <v>208</v>
      </c>
      <c r="D65" s="52" t="s">
        <v>209</v>
      </c>
      <c r="E65" s="54" t="s">
        <v>152</v>
      </c>
      <c r="F65" s="59">
        <v>1</v>
      </c>
      <c r="G65" s="88">
        <v>1061.75</v>
      </c>
      <c r="H65" s="80">
        <f t="shared" ref="H65:H84" si="7">G65*F65</f>
        <v>1061.75</v>
      </c>
      <c r="I65" s="91">
        <v>1229.71</v>
      </c>
      <c r="J65" s="86">
        <f t="shared" ref="J65:J84" si="8">I65*F65</f>
        <v>1229.71</v>
      </c>
      <c r="K65" s="24">
        <f t="shared" si="4"/>
        <v>0.5</v>
      </c>
    </row>
    <row r="66" spans="1:11" s="9" customFormat="1" ht="18.75" customHeight="1" x14ac:dyDescent="0.2">
      <c r="A66" s="57" t="s">
        <v>86</v>
      </c>
      <c r="B66" s="57" t="s">
        <v>169</v>
      </c>
      <c r="C66" s="53" t="s">
        <v>103</v>
      </c>
      <c r="D66" s="52" t="s">
        <v>72</v>
      </c>
      <c r="E66" s="54" t="s">
        <v>152</v>
      </c>
      <c r="F66" s="59">
        <v>14</v>
      </c>
      <c r="G66" s="88">
        <v>11.45</v>
      </c>
      <c r="H66" s="80">
        <f t="shared" si="7"/>
        <v>160.29999999999998</v>
      </c>
      <c r="I66" s="91">
        <v>14.03</v>
      </c>
      <c r="J66" s="86">
        <f t="shared" si="8"/>
        <v>196.42</v>
      </c>
      <c r="K66" s="24">
        <f t="shared" si="4"/>
        <v>7</v>
      </c>
    </row>
    <row r="67" spans="1:11" s="9" customFormat="1" ht="25.5" x14ac:dyDescent="0.2">
      <c r="A67" s="57" t="s">
        <v>87</v>
      </c>
      <c r="B67" s="57" t="s">
        <v>169</v>
      </c>
      <c r="C67" s="53" t="s">
        <v>104</v>
      </c>
      <c r="D67" s="52" t="s">
        <v>73</v>
      </c>
      <c r="E67" s="54" t="s">
        <v>152</v>
      </c>
      <c r="F67" s="59">
        <v>1</v>
      </c>
      <c r="G67" s="88">
        <v>580.05999999999995</v>
      </c>
      <c r="H67" s="80">
        <f t="shared" si="7"/>
        <v>580.05999999999995</v>
      </c>
      <c r="I67" s="91">
        <v>662.39</v>
      </c>
      <c r="J67" s="86">
        <f t="shared" si="8"/>
        <v>662.39</v>
      </c>
      <c r="K67" s="24">
        <f t="shared" si="4"/>
        <v>0.5</v>
      </c>
    </row>
    <row r="68" spans="1:11" s="9" customFormat="1" ht="25.5" x14ac:dyDescent="0.2">
      <c r="A68" s="89" t="s">
        <v>88</v>
      </c>
      <c r="B68" s="89" t="s">
        <v>3</v>
      </c>
      <c r="C68" s="53" t="s">
        <v>210</v>
      </c>
      <c r="D68" s="152" t="s">
        <v>211</v>
      </c>
      <c r="E68" s="97" t="s">
        <v>153</v>
      </c>
      <c r="F68" s="98">
        <v>3</v>
      </c>
      <c r="G68" s="153">
        <v>60.69</v>
      </c>
      <c r="H68" s="80">
        <f t="shared" si="7"/>
        <v>182.07</v>
      </c>
      <c r="I68" s="154">
        <v>60.69</v>
      </c>
      <c r="J68" s="86">
        <f t="shared" si="8"/>
        <v>182.07</v>
      </c>
      <c r="K68" s="24">
        <f t="shared" si="4"/>
        <v>1.5</v>
      </c>
    </row>
    <row r="69" spans="1:11" s="9" customFormat="1" ht="25.5" x14ac:dyDescent="0.2">
      <c r="A69" s="89" t="s">
        <v>89</v>
      </c>
      <c r="B69" s="155" t="s">
        <v>169</v>
      </c>
      <c r="C69" s="112" t="s">
        <v>105</v>
      </c>
      <c r="D69" s="156" t="s">
        <v>74</v>
      </c>
      <c r="E69" s="157" t="s">
        <v>153</v>
      </c>
      <c r="F69" s="158">
        <v>12</v>
      </c>
      <c r="G69" s="159">
        <v>68.28</v>
      </c>
      <c r="H69" s="117">
        <f t="shared" si="7"/>
        <v>819.36</v>
      </c>
      <c r="I69" s="160">
        <v>70.599999999999994</v>
      </c>
      <c r="J69" s="134">
        <f t="shared" si="8"/>
        <v>847.19999999999993</v>
      </c>
      <c r="K69" s="24">
        <f t="shared" si="4"/>
        <v>6</v>
      </c>
    </row>
    <row r="70" spans="1:11" s="9" customFormat="1" ht="38.25" x14ac:dyDescent="0.2">
      <c r="A70" s="89" t="s">
        <v>251</v>
      </c>
      <c r="B70" s="89" t="s">
        <v>169</v>
      </c>
      <c r="C70" s="96" t="s">
        <v>106</v>
      </c>
      <c r="D70" s="103" t="s">
        <v>212</v>
      </c>
      <c r="E70" s="97" t="s">
        <v>153</v>
      </c>
      <c r="F70" s="98">
        <v>12</v>
      </c>
      <c r="G70" s="100">
        <v>53.63</v>
      </c>
      <c r="H70" s="80">
        <f t="shared" si="7"/>
        <v>643.56000000000006</v>
      </c>
      <c r="I70" s="102">
        <v>64.42</v>
      </c>
      <c r="J70" s="86">
        <f t="shared" si="8"/>
        <v>773.04</v>
      </c>
      <c r="K70" s="24">
        <f t="shared" si="4"/>
        <v>6</v>
      </c>
    </row>
    <row r="71" spans="1:11" s="9" customFormat="1" ht="38.25" x14ac:dyDescent="0.2">
      <c r="A71" s="89" t="s">
        <v>90</v>
      </c>
      <c r="B71" s="89" t="s">
        <v>169</v>
      </c>
      <c r="C71" s="96" t="s">
        <v>213</v>
      </c>
      <c r="D71" s="103" t="s">
        <v>214</v>
      </c>
      <c r="E71" s="97" t="s">
        <v>153</v>
      </c>
      <c r="F71" s="98">
        <v>3</v>
      </c>
      <c r="G71" s="100">
        <v>116.67</v>
      </c>
      <c r="H71" s="80">
        <f t="shared" si="7"/>
        <v>350.01</v>
      </c>
      <c r="I71" s="102">
        <v>116.28</v>
      </c>
      <c r="J71" s="86">
        <f t="shared" si="8"/>
        <v>348.84000000000003</v>
      </c>
      <c r="K71" s="24">
        <f t="shared" si="4"/>
        <v>1.5</v>
      </c>
    </row>
    <row r="72" spans="1:11" s="9" customFormat="1" ht="15" x14ac:dyDescent="0.2">
      <c r="A72" s="89" t="s">
        <v>252</v>
      </c>
      <c r="B72" s="161" t="s">
        <v>169</v>
      </c>
      <c r="C72" s="121" t="s">
        <v>107</v>
      </c>
      <c r="D72" s="162" t="s">
        <v>75</v>
      </c>
      <c r="E72" s="163" t="s">
        <v>153</v>
      </c>
      <c r="F72" s="164">
        <v>24</v>
      </c>
      <c r="G72" s="165">
        <v>12.64</v>
      </c>
      <c r="H72" s="126">
        <f t="shared" si="7"/>
        <v>303.36</v>
      </c>
      <c r="I72" s="166">
        <v>13.41</v>
      </c>
      <c r="J72" s="135">
        <f t="shared" si="8"/>
        <v>321.84000000000003</v>
      </c>
      <c r="K72" s="24">
        <f t="shared" si="4"/>
        <v>12</v>
      </c>
    </row>
    <row r="73" spans="1:11" s="9" customFormat="1" ht="25.5" x14ac:dyDescent="0.2">
      <c r="A73" s="89" t="s">
        <v>91</v>
      </c>
      <c r="B73" s="89" t="s">
        <v>169</v>
      </c>
      <c r="C73" s="53" t="s">
        <v>215</v>
      </c>
      <c r="D73" s="152" t="s">
        <v>216</v>
      </c>
      <c r="E73" s="97" t="s">
        <v>153</v>
      </c>
      <c r="F73" s="98">
        <v>6</v>
      </c>
      <c r="G73" s="167">
        <v>18.43</v>
      </c>
      <c r="H73" s="80">
        <f t="shared" si="7"/>
        <v>110.58</v>
      </c>
      <c r="I73" s="102">
        <v>18.43</v>
      </c>
      <c r="J73" s="86">
        <f t="shared" si="8"/>
        <v>110.58</v>
      </c>
      <c r="K73" s="24">
        <f t="shared" si="4"/>
        <v>3</v>
      </c>
    </row>
    <row r="74" spans="1:11" s="9" customFormat="1" ht="21" customHeight="1" x14ac:dyDescent="0.2">
      <c r="A74" s="57" t="s">
        <v>92</v>
      </c>
      <c r="B74" s="57" t="s">
        <v>169</v>
      </c>
      <c r="C74" s="53" t="s">
        <v>108</v>
      </c>
      <c r="D74" s="52" t="s">
        <v>76</v>
      </c>
      <c r="E74" s="54" t="s">
        <v>153</v>
      </c>
      <c r="F74" s="59">
        <v>12</v>
      </c>
      <c r="G74" s="88">
        <v>22.46</v>
      </c>
      <c r="H74" s="80">
        <f t="shared" si="7"/>
        <v>269.52</v>
      </c>
      <c r="I74" s="91">
        <v>25.37</v>
      </c>
      <c r="J74" s="86">
        <f t="shared" si="8"/>
        <v>304.44</v>
      </c>
      <c r="K74" s="24">
        <f t="shared" si="4"/>
        <v>6</v>
      </c>
    </row>
    <row r="75" spans="1:11" s="9" customFormat="1" ht="21.75" customHeight="1" x14ac:dyDescent="0.2">
      <c r="A75" s="57" t="s">
        <v>93</v>
      </c>
      <c r="B75" s="57" t="s">
        <v>169</v>
      </c>
      <c r="C75" s="53" t="s">
        <v>109</v>
      </c>
      <c r="D75" s="52" t="s">
        <v>77</v>
      </c>
      <c r="E75" s="54" t="s">
        <v>153</v>
      </c>
      <c r="F75" s="59">
        <v>1</v>
      </c>
      <c r="G75" s="88">
        <v>20.94</v>
      </c>
      <c r="H75" s="80">
        <f t="shared" si="7"/>
        <v>20.94</v>
      </c>
      <c r="I75" s="91">
        <v>25.2</v>
      </c>
      <c r="J75" s="86">
        <f t="shared" si="8"/>
        <v>25.2</v>
      </c>
      <c r="K75" s="24">
        <f t="shared" si="4"/>
        <v>0.5</v>
      </c>
    </row>
    <row r="76" spans="1:11" s="9" customFormat="1" ht="22.5" customHeight="1" x14ac:dyDescent="0.2">
      <c r="A76" s="57" t="s">
        <v>94</v>
      </c>
      <c r="B76" s="57" t="s">
        <v>169</v>
      </c>
      <c r="C76" s="53" t="s">
        <v>217</v>
      </c>
      <c r="D76" s="52" t="s">
        <v>218</v>
      </c>
      <c r="E76" s="54" t="s">
        <v>153</v>
      </c>
      <c r="F76" s="59">
        <v>2</v>
      </c>
      <c r="G76" s="88">
        <v>21.88</v>
      </c>
      <c r="H76" s="80">
        <f t="shared" si="7"/>
        <v>43.76</v>
      </c>
      <c r="I76" s="91">
        <v>25.35</v>
      </c>
      <c r="J76" s="86">
        <f t="shared" si="8"/>
        <v>50.7</v>
      </c>
      <c r="K76" s="24">
        <f t="shared" si="4"/>
        <v>1</v>
      </c>
    </row>
    <row r="77" spans="1:11" s="9" customFormat="1" ht="25.5" x14ac:dyDescent="0.2">
      <c r="A77" s="57" t="s">
        <v>95</v>
      </c>
      <c r="B77" s="57" t="s">
        <v>169</v>
      </c>
      <c r="C77" s="53" t="s">
        <v>110</v>
      </c>
      <c r="D77" s="52" t="s">
        <v>78</v>
      </c>
      <c r="E77" s="54" t="s">
        <v>153</v>
      </c>
      <c r="F77" s="59">
        <v>2</v>
      </c>
      <c r="G77" s="88">
        <v>29.32</v>
      </c>
      <c r="H77" s="80">
        <f t="shared" si="7"/>
        <v>58.64</v>
      </c>
      <c r="I77" s="91">
        <v>30.55</v>
      </c>
      <c r="J77" s="86">
        <f t="shared" si="8"/>
        <v>61.1</v>
      </c>
      <c r="K77" s="24">
        <f t="shared" si="4"/>
        <v>1</v>
      </c>
    </row>
    <row r="78" spans="1:11" s="9" customFormat="1" ht="25.5" x14ac:dyDescent="0.2">
      <c r="A78" s="57" t="s">
        <v>96</v>
      </c>
      <c r="B78" s="57" t="s">
        <v>169</v>
      </c>
      <c r="C78" s="53" t="s">
        <v>219</v>
      </c>
      <c r="D78" s="52" t="s">
        <v>220</v>
      </c>
      <c r="E78" s="54" t="s">
        <v>153</v>
      </c>
      <c r="F78" s="59">
        <v>1</v>
      </c>
      <c r="G78" s="88">
        <v>161.66</v>
      </c>
      <c r="H78" s="80">
        <f t="shared" si="7"/>
        <v>161.66</v>
      </c>
      <c r="I78" s="91">
        <v>179.61</v>
      </c>
      <c r="J78" s="86">
        <f t="shared" si="8"/>
        <v>179.61</v>
      </c>
      <c r="K78" s="24">
        <f t="shared" si="4"/>
        <v>0.5</v>
      </c>
    </row>
    <row r="79" spans="1:11" s="9" customFormat="1" ht="25.5" x14ac:dyDescent="0.2">
      <c r="A79" s="57" t="s">
        <v>97</v>
      </c>
      <c r="B79" s="57" t="s">
        <v>169</v>
      </c>
      <c r="C79" s="53" t="s">
        <v>111</v>
      </c>
      <c r="D79" s="52" t="s">
        <v>79</v>
      </c>
      <c r="E79" s="54" t="s">
        <v>148</v>
      </c>
      <c r="F79" s="59">
        <v>300</v>
      </c>
      <c r="G79" s="88">
        <v>3.24</v>
      </c>
      <c r="H79" s="80">
        <f t="shared" si="7"/>
        <v>972.00000000000011</v>
      </c>
      <c r="I79" s="91">
        <v>3.05</v>
      </c>
      <c r="J79" s="86">
        <f t="shared" si="8"/>
        <v>915</v>
      </c>
      <c r="K79" s="24">
        <f t="shared" si="4"/>
        <v>150</v>
      </c>
    </row>
    <row r="80" spans="1:11" s="9" customFormat="1" ht="25.5" x14ac:dyDescent="0.2">
      <c r="A80" s="57" t="s">
        <v>98</v>
      </c>
      <c r="B80" s="57" t="s">
        <v>169</v>
      </c>
      <c r="C80" s="53" t="s">
        <v>221</v>
      </c>
      <c r="D80" s="52" t="s">
        <v>222</v>
      </c>
      <c r="E80" s="54" t="s">
        <v>148</v>
      </c>
      <c r="F80" s="59">
        <v>150</v>
      </c>
      <c r="G80" s="88">
        <v>17.579999999999998</v>
      </c>
      <c r="H80" s="80">
        <f t="shared" si="7"/>
        <v>2636.9999999999995</v>
      </c>
      <c r="I80" s="91">
        <v>16.25</v>
      </c>
      <c r="J80" s="86">
        <f t="shared" si="8"/>
        <v>2437.5</v>
      </c>
      <c r="K80" s="24">
        <f t="shared" si="4"/>
        <v>75</v>
      </c>
    </row>
    <row r="81" spans="1:12" s="9" customFormat="1" ht="25.5" x14ac:dyDescent="0.2">
      <c r="A81" s="57" t="s">
        <v>99</v>
      </c>
      <c r="B81" s="57" t="s">
        <v>169</v>
      </c>
      <c r="C81" s="53" t="s">
        <v>112</v>
      </c>
      <c r="D81" s="52" t="s">
        <v>80</v>
      </c>
      <c r="E81" s="54" t="s">
        <v>148</v>
      </c>
      <c r="F81" s="59">
        <v>100</v>
      </c>
      <c r="G81" s="88">
        <v>13.78</v>
      </c>
      <c r="H81" s="80">
        <f t="shared" si="7"/>
        <v>1378</v>
      </c>
      <c r="I81" s="91">
        <v>17.100000000000001</v>
      </c>
      <c r="J81" s="86">
        <f t="shared" si="8"/>
        <v>1710.0000000000002</v>
      </c>
      <c r="K81" s="24">
        <f t="shared" ref="K81:K110" si="9">F81/2</f>
        <v>50</v>
      </c>
    </row>
    <row r="82" spans="1:12" s="9" customFormat="1" ht="23.25" customHeight="1" x14ac:dyDescent="0.2">
      <c r="A82" s="57" t="s">
        <v>100</v>
      </c>
      <c r="B82" s="57" t="s">
        <v>169</v>
      </c>
      <c r="C82" s="53" t="s">
        <v>113</v>
      </c>
      <c r="D82" s="52" t="s">
        <v>81</v>
      </c>
      <c r="E82" s="54" t="s">
        <v>153</v>
      </c>
      <c r="F82" s="59">
        <v>1</v>
      </c>
      <c r="G82" s="88">
        <v>146.28</v>
      </c>
      <c r="H82" s="80">
        <f t="shared" si="7"/>
        <v>146.28</v>
      </c>
      <c r="I82" s="91">
        <v>168.17</v>
      </c>
      <c r="J82" s="86">
        <f t="shared" si="8"/>
        <v>168.17</v>
      </c>
      <c r="K82" s="24">
        <f t="shared" si="9"/>
        <v>0.5</v>
      </c>
    </row>
    <row r="83" spans="1:12" s="9" customFormat="1" ht="26.25" customHeight="1" x14ac:dyDescent="0.2">
      <c r="A83" s="57" t="s">
        <v>101</v>
      </c>
      <c r="B83" s="57" t="s">
        <v>169</v>
      </c>
      <c r="C83" s="53" t="s">
        <v>114</v>
      </c>
      <c r="D83" s="52" t="s">
        <v>82</v>
      </c>
      <c r="E83" s="54" t="s">
        <v>153</v>
      </c>
      <c r="F83" s="59">
        <v>1</v>
      </c>
      <c r="G83" s="88">
        <v>25.85</v>
      </c>
      <c r="H83" s="80">
        <f t="shared" si="7"/>
        <v>25.85</v>
      </c>
      <c r="I83" s="91">
        <v>26.7</v>
      </c>
      <c r="J83" s="86">
        <f t="shared" si="8"/>
        <v>26.7</v>
      </c>
      <c r="K83" s="24">
        <f t="shared" si="9"/>
        <v>0.5</v>
      </c>
    </row>
    <row r="84" spans="1:12" s="9" customFormat="1" ht="25.5" x14ac:dyDescent="0.2">
      <c r="A84" s="57" t="s">
        <v>102</v>
      </c>
      <c r="B84" s="57" t="s">
        <v>169</v>
      </c>
      <c r="C84" s="53" t="s">
        <v>115</v>
      </c>
      <c r="D84" s="52" t="s">
        <v>83</v>
      </c>
      <c r="E84" s="54" t="s">
        <v>153</v>
      </c>
      <c r="F84" s="59">
        <v>1</v>
      </c>
      <c r="G84" s="88">
        <v>30.86</v>
      </c>
      <c r="H84" s="80">
        <f t="shared" si="7"/>
        <v>30.86</v>
      </c>
      <c r="I84" s="91">
        <v>30.94</v>
      </c>
      <c r="J84" s="86">
        <f t="shared" si="8"/>
        <v>30.94</v>
      </c>
      <c r="K84" s="24">
        <f t="shared" si="9"/>
        <v>0.5</v>
      </c>
    </row>
    <row r="85" spans="1:12" s="9" customFormat="1" ht="15" x14ac:dyDescent="0.2">
      <c r="A85" s="36"/>
      <c r="B85" s="36"/>
      <c r="C85" s="36"/>
      <c r="D85" s="37" t="s">
        <v>142</v>
      </c>
      <c r="E85" s="38"/>
      <c r="F85" s="25"/>
      <c r="G85" s="75"/>
      <c r="H85" s="77">
        <f>H65+H66+H67+H69+H68+H70+H71+H72+H74+H75+H76+H77+H78+H79+H80+H81+H82+H83+H84</f>
        <v>9844.9800000000014</v>
      </c>
      <c r="I85" s="92"/>
      <c r="J85" s="75">
        <f>SUM(J65:J84)</f>
        <v>10581.45</v>
      </c>
      <c r="K85" s="173"/>
    </row>
    <row r="86" spans="1:12" s="9" customFormat="1" ht="15" x14ac:dyDescent="0.2">
      <c r="A86" s="67"/>
      <c r="B86" s="67"/>
      <c r="C86" s="68"/>
      <c r="D86" s="71" t="s">
        <v>223</v>
      </c>
      <c r="E86" s="69"/>
      <c r="F86" s="70"/>
      <c r="G86" s="87"/>
      <c r="H86" s="83">
        <f>H27+H37+H41+H50+H55+H60+H63+H85</f>
        <v>121824.43909999999</v>
      </c>
      <c r="I86" s="94"/>
      <c r="J86" s="83">
        <f>J85+J63+J60+J55+J50+J41+J37+J27</f>
        <v>100866.5055</v>
      </c>
      <c r="K86" s="173"/>
    </row>
    <row r="87" spans="1:12" s="9" customFormat="1" ht="15" x14ac:dyDescent="0.2">
      <c r="A87" s="33">
        <v>3</v>
      </c>
      <c r="B87" s="33"/>
      <c r="C87" s="33"/>
      <c r="D87" s="34" t="s">
        <v>116</v>
      </c>
      <c r="E87" s="39"/>
      <c r="F87" s="26"/>
      <c r="G87" s="83"/>
      <c r="H87" s="85"/>
      <c r="I87" s="93"/>
      <c r="J87" s="83"/>
      <c r="K87" s="173"/>
    </row>
    <row r="88" spans="1:12" s="9" customFormat="1" ht="15" x14ac:dyDescent="0.2">
      <c r="A88" s="33" t="s">
        <v>26</v>
      </c>
      <c r="B88" s="33"/>
      <c r="C88" s="33"/>
      <c r="D88" s="34" t="s">
        <v>117</v>
      </c>
      <c r="E88" s="39"/>
      <c r="F88" s="26"/>
      <c r="G88" s="83"/>
      <c r="H88" s="85"/>
      <c r="I88" s="93"/>
      <c r="J88" s="83"/>
      <c r="K88" s="173"/>
    </row>
    <row r="89" spans="1:12" s="9" customFormat="1" ht="15" hidden="1" x14ac:dyDescent="0.2">
      <c r="A89" s="58" t="s">
        <v>118</v>
      </c>
      <c r="B89" s="58" t="s">
        <v>169</v>
      </c>
      <c r="C89" s="66" t="s">
        <v>224</v>
      </c>
      <c r="D89" s="140" t="s">
        <v>225</v>
      </c>
      <c r="E89" s="55" t="s">
        <v>146</v>
      </c>
      <c r="F89" s="60">
        <v>28103.71</v>
      </c>
      <c r="G89" s="141">
        <v>7.06</v>
      </c>
      <c r="H89" s="81">
        <f t="shared" ref="H89:H94" si="10">G89*F89</f>
        <v>198412.19259999998</v>
      </c>
      <c r="I89" s="142">
        <v>0</v>
      </c>
      <c r="J89" s="81">
        <f t="shared" ref="J89:J94" si="11">I89*F89</f>
        <v>0</v>
      </c>
      <c r="K89" s="24">
        <f t="shared" si="9"/>
        <v>14051.855</v>
      </c>
    </row>
    <row r="90" spans="1:12" s="9" customFormat="1" ht="26.25" customHeight="1" x14ac:dyDescent="0.2">
      <c r="A90" s="89" t="s">
        <v>119</v>
      </c>
      <c r="B90" s="89" t="s">
        <v>169</v>
      </c>
      <c r="C90" s="107" t="s">
        <v>259</v>
      </c>
      <c r="D90" s="108" t="s">
        <v>260</v>
      </c>
      <c r="E90" s="97" t="s">
        <v>146</v>
      </c>
      <c r="F90" s="98">
        <v>28103.71</v>
      </c>
      <c r="G90" s="167">
        <v>0</v>
      </c>
      <c r="H90" s="80">
        <f t="shared" si="10"/>
        <v>0</v>
      </c>
      <c r="I90" s="170">
        <v>14.23</v>
      </c>
      <c r="J90" s="80">
        <f t="shared" si="11"/>
        <v>399915.79330000002</v>
      </c>
      <c r="K90" s="24">
        <f t="shared" si="9"/>
        <v>14051.855</v>
      </c>
    </row>
    <row r="91" spans="1:12" s="9" customFormat="1" ht="21" customHeight="1" x14ac:dyDescent="0.2">
      <c r="A91" s="89" t="s">
        <v>120</v>
      </c>
      <c r="B91" s="57" t="s">
        <v>169</v>
      </c>
      <c r="C91" s="53" t="s">
        <v>123</v>
      </c>
      <c r="D91" s="52" t="s">
        <v>127</v>
      </c>
      <c r="E91" s="54" t="s">
        <v>152</v>
      </c>
      <c r="F91" s="59">
        <v>24</v>
      </c>
      <c r="G91" s="88">
        <v>31.18</v>
      </c>
      <c r="H91" s="80">
        <f t="shared" si="10"/>
        <v>748.31999999999994</v>
      </c>
      <c r="I91" s="101">
        <v>40.74</v>
      </c>
      <c r="J91" s="80">
        <f t="shared" si="11"/>
        <v>977.76</v>
      </c>
      <c r="K91" s="24">
        <f t="shared" si="9"/>
        <v>12</v>
      </c>
    </row>
    <row r="92" spans="1:12" s="9" customFormat="1" ht="26.25" customHeight="1" x14ac:dyDescent="0.2">
      <c r="A92" s="89" t="s">
        <v>121</v>
      </c>
      <c r="B92" s="57" t="s">
        <v>169</v>
      </c>
      <c r="C92" s="53" t="s">
        <v>125</v>
      </c>
      <c r="D92" s="52" t="s">
        <v>129</v>
      </c>
      <c r="E92" s="54" t="s">
        <v>152</v>
      </c>
      <c r="F92" s="59">
        <v>4</v>
      </c>
      <c r="G92" s="88">
        <v>66.88</v>
      </c>
      <c r="H92" s="80">
        <f t="shared" si="10"/>
        <v>267.52</v>
      </c>
      <c r="I92" s="101">
        <v>88.45</v>
      </c>
      <c r="J92" s="80">
        <f t="shared" si="11"/>
        <v>353.8</v>
      </c>
      <c r="K92" s="24">
        <f t="shared" si="9"/>
        <v>2</v>
      </c>
      <c r="L92" s="43"/>
    </row>
    <row r="93" spans="1:12" s="9" customFormat="1" ht="20.25" customHeight="1" x14ac:dyDescent="0.2">
      <c r="A93" s="89" t="s">
        <v>122</v>
      </c>
      <c r="B93" s="57" t="s">
        <v>169</v>
      </c>
      <c r="C93" s="53" t="s">
        <v>124</v>
      </c>
      <c r="D93" s="52" t="s">
        <v>128</v>
      </c>
      <c r="E93" s="54" t="s">
        <v>152</v>
      </c>
      <c r="F93" s="59">
        <v>1</v>
      </c>
      <c r="G93" s="88">
        <v>87.56</v>
      </c>
      <c r="H93" s="80">
        <f t="shared" si="10"/>
        <v>87.56</v>
      </c>
      <c r="I93" s="101">
        <v>113.55</v>
      </c>
      <c r="J93" s="80">
        <f t="shared" si="11"/>
        <v>113.55</v>
      </c>
      <c r="K93" s="24">
        <f t="shared" si="9"/>
        <v>0.5</v>
      </c>
    </row>
    <row r="94" spans="1:12" s="9" customFormat="1" ht="25.5" x14ac:dyDescent="0.2">
      <c r="A94" s="89" t="s">
        <v>258</v>
      </c>
      <c r="B94" s="57" t="s">
        <v>169</v>
      </c>
      <c r="C94" s="53" t="s">
        <v>126</v>
      </c>
      <c r="D94" s="52" t="s">
        <v>130</v>
      </c>
      <c r="E94" s="54" t="s">
        <v>152</v>
      </c>
      <c r="F94" s="59">
        <v>6</v>
      </c>
      <c r="G94" s="88">
        <v>523.16999999999996</v>
      </c>
      <c r="H94" s="80">
        <f t="shared" si="10"/>
        <v>3139.0199999999995</v>
      </c>
      <c r="I94" s="101">
        <v>628.23</v>
      </c>
      <c r="J94" s="80">
        <f t="shared" si="11"/>
        <v>3769.38</v>
      </c>
      <c r="K94" s="24">
        <f t="shared" si="9"/>
        <v>3</v>
      </c>
    </row>
    <row r="95" spans="1:12" s="9" customFormat="1" ht="15" x14ac:dyDescent="0.2">
      <c r="A95" s="67"/>
      <c r="B95" s="67"/>
      <c r="C95" s="68"/>
      <c r="D95" s="37" t="s">
        <v>144</v>
      </c>
      <c r="E95" s="69"/>
      <c r="F95" s="70"/>
      <c r="G95" s="87"/>
      <c r="H95" s="83">
        <f>SUM(H89:H94)</f>
        <v>202654.61259999996</v>
      </c>
      <c r="I95" s="94"/>
      <c r="J95" s="83">
        <f>SUM(J89:J94)</f>
        <v>405130.28330000001</v>
      </c>
      <c r="K95" s="173"/>
    </row>
    <row r="96" spans="1:12" s="9" customFormat="1" ht="15" x14ac:dyDescent="0.2">
      <c r="A96" s="72" t="s">
        <v>131</v>
      </c>
      <c r="B96" s="67"/>
      <c r="C96" s="68"/>
      <c r="D96" s="34" t="s">
        <v>226</v>
      </c>
      <c r="E96" s="69"/>
      <c r="F96" s="70"/>
      <c r="G96" s="87"/>
      <c r="H96" s="84"/>
      <c r="I96" s="94"/>
      <c r="J96" s="84"/>
      <c r="K96" s="173"/>
    </row>
    <row r="97" spans="1:11" s="9" customFormat="1" ht="22.5" customHeight="1" x14ac:dyDescent="0.2">
      <c r="A97" s="57" t="s">
        <v>132</v>
      </c>
      <c r="B97" s="57" t="s">
        <v>169</v>
      </c>
      <c r="C97" s="53" t="s">
        <v>52</v>
      </c>
      <c r="D97" s="52" t="s">
        <v>56</v>
      </c>
      <c r="E97" s="54" t="s">
        <v>150</v>
      </c>
      <c r="F97" s="59">
        <v>14.86</v>
      </c>
      <c r="G97" s="88">
        <v>132.13</v>
      </c>
      <c r="H97" s="80">
        <f>G97*F97</f>
        <v>1963.4517999999998</v>
      </c>
      <c r="I97" s="91">
        <v>173.29</v>
      </c>
      <c r="J97" s="80">
        <f>I97*F97</f>
        <v>2575.0893999999998</v>
      </c>
      <c r="K97" s="24">
        <f t="shared" si="9"/>
        <v>7.43</v>
      </c>
    </row>
    <row r="98" spans="1:11" s="9" customFormat="1" ht="28.5" customHeight="1" x14ac:dyDescent="0.2">
      <c r="A98" s="57" t="s">
        <v>133</v>
      </c>
      <c r="B98" s="57" t="s">
        <v>169</v>
      </c>
      <c r="C98" s="53" t="s">
        <v>134</v>
      </c>
      <c r="D98" s="52" t="s">
        <v>135</v>
      </c>
      <c r="E98" s="54" t="s">
        <v>150</v>
      </c>
      <c r="F98" s="59">
        <v>37.159999999999997</v>
      </c>
      <c r="G98" s="88">
        <v>723.71</v>
      </c>
      <c r="H98" s="80">
        <f>G98*F98</f>
        <v>26893.063599999998</v>
      </c>
      <c r="I98" s="91">
        <v>928.35</v>
      </c>
      <c r="J98" s="80">
        <f>I98*F98</f>
        <v>34497.485999999997</v>
      </c>
      <c r="K98" s="24">
        <f t="shared" si="9"/>
        <v>18.579999999999998</v>
      </c>
    </row>
    <row r="99" spans="1:11" s="9" customFormat="1" ht="15" x14ac:dyDescent="0.2">
      <c r="A99" s="72"/>
      <c r="B99" s="67"/>
      <c r="C99" s="68"/>
      <c r="D99" s="32" t="s">
        <v>145</v>
      </c>
      <c r="E99" s="69"/>
      <c r="F99" s="70"/>
      <c r="G99" s="87"/>
      <c r="H99" s="83">
        <f>SUM(H97:H98)</f>
        <v>28856.515399999997</v>
      </c>
      <c r="I99" s="94"/>
      <c r="J99" s="83">
        <f>SUM(J97:J98)</f>
        <v>37072.575399999994</v>
      </c>
      <c r="K99" s="173"/>
    </row>
    <row r="100" spans="1:11" s="9" customFormat="1" ht="15" x14ac:dyDescent="0.2">
      <c r="A100" s="72" t="s">
        <v>228</v>
      </c>
      <c r="B100" s="67"/>
      <c r="C100" s="68"/>
      <c r="D100" s="73" t="s">
        <v>227</v>
      </c>
      <c r="E100" s="69"/>
      <c r="F100" s="70"/>
      <c r="G100" s="87"/>
      <c r="H100" s="84"/>
      <c r="I100" s="94"/>
      <c r="J100" s="84"/>
      <c r="K100" s="173"/>
    </row>
    <row r="101" spans="1:11" s="9" customFormat="1" ht="38.25" hidden="1" x14ac:dyDescent="0.2">
      <c r="A101" s="58" t="s">
        <v>255</v>
      </c>
      <c r="B101" s="58" t="s">
        <v>257</v>
      </c>
      <c r="C101" s="136">
        <v>98522</v>
      </c>
      <c r="D101" s="64" t="s">
        <v>229</v>
      </c>
      <c r="E101" s="137" t="s">
        <v>148</v>
      </c>
      <c r="F101" s="138">
        <v>496.72</v>
      </c>
      <c r="G101" s="139">
        <v>151.55000000000001</v>
      </c>
      <c r="H101" s="81">
        <f>G101*F101</f>
        <v>75277.916000000012</v>
      </c>
      <c r="I101" s="95">
        <v>0</v>
      </c>
      <c r="J101" s="81">
        <f>I101*F101</f>
        <v>0</v>
      </c>
      <c r="K101" s="24">
        <f t="shared" si="9"/>
        <v>248.36</v>
      </c>
    </row>
    <row r="102" spans="1:11" s="9" customFormat="1" ht="25.5" x14ac:dyDescent="0.2">
      <c r="A102" s="89" t="s">
        <v>256</v>
      </c>
      <c r="B102" s="89" t="s">
        <v>169</v>
      </c>
      <c r="C102" s="168" t="s">
        <v>253</v>
      </c>
      <c r="D102" s="169" t="s">
        <v>254</v>
      </c>
      <c r="E102" s="168" t="s">
        <v>148</v>
      </c>
      <c r="F102" s="168">
        <v>496.72</v>
      </c>
      <c r="G102" s="167">
        <v>0</v>
      </c>
      <c r="H102" s="80">
        <v>0</v>
      </c>
      <c r="I102" s="167">
        <v>222.27</v>
      </c>
      <c r="J102" s="80">
        <f>I102*F102</f>
        <v>110405.95440000002</v>
      </c>
      <c r="K102" s="24">
        <f t="shared" si="9"/>
        <v>248.36</v>
      </c>
    </row>
    <row r="103" spans="1:11" s="9" customFormat="1" ht="27.75" customHeight="1" x14ac:dyDescent="0.2">
      <c r="A103" s="89" t="s">
        <v>230</v>
      </c>
      <c r="B103" s="57" t="s">
        <v>169</v>
      </c>
      <c r="C103" s="53" t="s">
        <v>201</v>
      </c>
      <c r="D103" s="52" t="s">
        <v>202</v>
      </c>
      <c r="E103" s="54" t="s">
        <v>154</v>
      </c>
      <c r="F103" s="59">
        <v>8</v>
      </c>
      <c r="G103" s="88">
        <v>613.14</v>
      </c>
      <c r="H103" s="80">
        <f>G103*F103</f>
        <v>4905.12</v>
      </c>
      <c r="I103" s="91">
        <v>802.55</v>
      </c>
      <c r="J103" s="80">
        <f>I103*F103</f>
        <v>6420.4</v>
      </c>
      <c r="K103" s="24">
        <f t="shared" si="9"/>
        <v>4</v>
      </c>
    </row>
    <row r="104" spans="1:11" s="9" customFormat="1" ht="21" customHeight="1" x14ac:dyDescent="0.2">
      <c r="A104" s="89" t="s">
        <v>231</v>
      </c>
      <c r="B104" s="57" t="s">
        <v>169</v>
      </c>
      <c r="C104" s="53" t="s">
        <v>52</v>
      </c>
      <c r="D104" s="52" t="s">
        <v>232</v>
      </c>
      <c r="E104" s="54" t="s">
        <v>150</v>
      </c>
      <c r="F104" s="59">
        <v>38.68</v>
      </c>
      <c r="G104" s="88">
        <v>132.13</v>
      </c>
      <c r="H104" s="80">
        <f>G104*F104</f>
        <v>5110.7883999999995</v>
      </c>
      <c r="I104" s="91">
        <v>173.29</v>
      </c>
      <c r="J104" s="80">
        <f>I104*F104</f>
        <v>6702.8571999999995</v>
      </c>
      <c r="K104" s="24">
        <f t="shared" si="9"/>
        <v>19.34</v>
      </c>
    </row>
    <row r="105" spans="1:11" s="9" customFormat="1" ht="30" customHeight="1" x14ac:dyDescent="0.2">
      <c r="A105" s="89" t="s">
        <v>233</v>
      </c>
      <c r="B105" s="57" t="s">
        <v>169</v>
      </c>
      <c r="C105" s="53" t="s">
        <v>134</v>
      </c>
      <c r="D105" s="52" t="s">
        <v>234</v>
      </c>
      <c r="E105" s="54" t="s">
        <v>150</v>
      </c>
      <c r="F105" s="59">
        <v>96.7</v>
      </c>
      <c r="G105" s="88">
        <v>723.71</v>
      </c>
      <c r="H105" s="80">
        <f>G105*F105</f>
        <v>69982.757000000012</v>
      </c>
      <c r="I105" s="91">
        <v>928.35</v>
      </c>
      <c r="J105" s="80">
        <f>I105*F105</f>
        <v>89771.445000000007</v>
      </c>
      <c r="K105" s="24">
        <f t="shared" si="9"/>
        <v>48.35</v>
      </c>
    </row>
    <row r="106" spans="1:11" s="9" customFormat="1" ht="15" x14ac:dyDescent="0.2">
      <c r="A106" s="72"/>
      <c r="B106" s="67"/>
      <c r="C106" s="68"/>
      <c r="D106" s="32" t="s">
        <v>235</v>
      </c>
      <c r="E106" s="69"/>
      <c r="F106" s="70"/>
      <c r="G106" s="87"/>
      <c r="H106" s="83">
        <f>SUM(H101:H105)</f>
        <v>155276.58140000002</v>
      </c>
      <c r="I106" s="94"/>
      <c r="J106" s="83">
        <f>SUM(J101:J105)</f>
        <v>213300.65660000002</v>
      </c>
      <c r="K106" s="173"/>
    </row>
    <row r="107" spans="1:11" s="9" customFormat="1" ht="15" x14ac:dyDescent="0.2">
      <c r="A107" s="72" t="s">
        <v>242</v>
      </c>
      <c r="B107" s="67"/>
      <c r="C107" s="68"/>
      <c r="D107" s="73" t="s">
        <v>236</v>
      </c>
      <c r="E107" s="69"/>
      <c r="F107" s="70"/>
      <c r="G107" s="87"/>
      <c r="H107" s="84"/>
      <c r="I107" s="94"/>
      <c r="J107" s="84"/>
      <c r="K107" s="173"/>
    </row>
    <row r="108" spans="1:11" s="9" customFormat="1" ht="24.75" customHeight="1" x14ac:dyDescent="0.2">
      <c r="A108" s="57" t="s">
        <v>237</v>
      </c>
      <c r="B108" s="57" t="s">
        <v>169</v>
      </c>
      <c r="C108" s="53" t="s">
        <v>52</v>
      </c>
      <c r="D108" s="52" t="s">
        <v>56</v>
      </c>
      <c r="E108" s="54" t="s">
        <v>150</v>
      </c>
      <c r="F108" s="59">
        <v>0.43</v>
      </c>
      <c r="G108" s="88">
        <v>132.13</v>
      </c>
      <c r="H108" s="80">
        <f>G108*F108</f>
        <v>56.815899999999999</v>
      </c>
      <c r="I108" s="91">
        <v>173.29</v>
      </c>
      <c r="J108" s="80">
        <f>I108*F108</f>
        <v>74.514699999999991</v>
      </c>
      <c r="K108" s="24">
        <f t="shared" si="9"/>
        <v>0.215</v>
      </c>
    </row>
    <row r="109" spans="1:11" s="9" customFormat="1" ht="25.5" x14ac:dyDescent="0.2">
      <c r="A109" s="57" t="s">
        <v>238</v>
      </c>
      <c r="B109" s="57" t="s">
        <v>169</v>
      </c>
      <c r="C109" s="53" t="s">
        <v>134</v>
      </c>
      <c r="D109" s="52" t="s">
        <v>135</v>
      </c>
      <c r="E109" s="54" t="s">
        <v>150</v>
      </c>
      <c r="F109" s="59">
        <v>1.08</v>
      </c>
      <c r="G109" s="88">
        <v>723.71</v>
      </c>
      <c r="H109" s="80">
        <f>G109*F109</f>
        <v>781.60680000000013</v>
      </c>
      <c r="I109" s="91">
        <v>928.35</v>
      </c>
      <c r="J109" s="80">
        <f>I109*F109</f>
        <v>1002.6180000000001</v>
      </c>
      <c r="K109" s="24">
        <f t="shared" si="9"/>
        <v>0.54</v>
      </c>
    </row>
    <row r="110" spans="1:11" s="9" customFormat="1" ht="25.5" x14ac:dyDescent="0.2">
      <c r="A110" s="57" t="s">
        <v>239</v>
      </c>
      <c r="B110" s="57" t="s">
        <v>169</v>
      </c>
      <c r="C110" s="53" t="s">
        <v>240</v>
      </c>
      <c r="D110" s="52" t="s">
        <v>241</v>
      </c>
      <c r="E110" s="54" t="s">
        <v>154</v>
      </c>
      <c r="F110" s="59">
        <v>1.5</v>
      </c>
      <c r="G110" s="88">
        <v>79.89</v>
      </c>
      <c r="H110" s="80">
        <f>G110*F110</f>
        <v>119.83500000000001</v>
      </c>
      <c r="I110" s="91">
        <v>109.35</v>
      </c>
      <c r="J110" s="80">
        <f>I110*F110</f>
        <v>164.02499999999998</v>
      </c>
      <c r="K110" s="24">
        <f t="shared" si="9"/>
        <v>0.75</v>
      </c>
    </row>
    <row r="111" spans="1:11" s="9" customFormat="1" ht="15" x14ac:dyDescent="0.2">
      <c r="A111" s="42"/>
      <c r="B111" s="42"/>
      <c r="C111" s="42"/>
      <c r="D111" s="37" t="s">
        <v>243</v>
      </c>
      <c r="E111" s="31"/>
      <c r="F111" s="31"/>
      <c r="G111" s="83"/>
      <c r="H111" s="83">
        <f>SUM(H108:H110)</f>
        <v>958.25770000000011</v>
      </c>
      <c r="I111" s="75"/>
      <c r="J111" s="75">
        <f>SUM(J108:J110)</f>
        <v>1241.1577000000002</v>
      </c>
      <c r="K111" s="31"/>
    </row>
    <row r="112" spans="1:11" s="9" customFormat="1" ht="15" x14ac:dyDescent="0.2">
      <c r="A112" s="42"/>
      <c r="B112" s="42"/>
      <c r="C112" s="42"/>
      <c r="D112" s="37" t="s">
        <v>155</v>
      </c>
      <c r="E112" s="31"/>
      <c r="F112" s="31"/>
      <c r="G112" s="83"/>
      <c r="H112" s="83">
        <f>H111+H106+H99+H95</f>
        <v>387745.96710000001</v>
      </c>
      <c r="I112" s="75"/>
      <c r="J112" s="75">
        <f>J111+J106+J99+J95</f>
        <v>656744.67300000007</v>
      </c>
      <c r="K112" s="31"/>
    </row>
    <row r="113" spans="1:211" s="9" customFormat="1" ht="15" x14ac:dyDescent="0.2">
      <c r="A113" s="36"/>
      <c r="B113" s="36"/>
      <c r="C113" s="36"/>
      <c r="D113" s="37" t="s">
        <v>244</v>
      </c>
      <c r="E113" s="38"/>
      <c r="F113" s="37"/>
      <c r="G113" s="77"/>
      <c r="H113" s="77">
        <f>(H112+H86+H17)*0.2034</f>
        <v>104405.06260907999</v>
      </c>
      <c r="I113" s="75"/>
      <c r="J113" s="75">
        <f>(J112+J86+J17)*0.2034</f>
        <v>155188.61433089999</v>
      </c>
      <c r="K113" s="37"/>
    </row>
    <row r="114" spans="1:211" s="9" customFormat="1" ht="18.75" customHeight="1" x14ac:dyDescent="0.2">
      <c r="A114" s="36"/>
      <c r="B114" s="36"/>
      <c r="C114" s="36"/>
      <c r="D114" s="143" t="s">
        <v>156</v>
      </c>
      <c r="E114" s="144"/>
      <c r="F114" s="143"/>
      <c r="G114" s="145"/>
      <c r="H114" s="145">
        <f>H113+H112+H86+H17</f>
        <v>617704.28880907991</v>
      </c>
      <c r="I114" s="146"/>
      <c r="J114" s="146">
        <f>J113+J112+J86+J17</f>
        <v>918161.15283090004</v>
      </c>
      <c r="K114" s="143"/>
    </row>
    <row r="115" spans="1:211" ht="18" customHeight="1" x14ac:dyDescent="0.2">
      <c r="A115" s="44"/>
      <c r="B115" s="44"/>
      <c r="C115" s="44"/>
      <c r="D115" s="45" t="s">
        <v>163</v>
      </c>
      <c r="E115" s="44"/>
      <c r="F115" s="46"/>
      <c r="G115" s="46"/>
      <c r="H115" s="147">
        <v>385026.08</v>
      </c>
      <c r="I115" s="46"/>
      <c r="J115" s="148">
        <v>385026.08</v>
      </c>
      <c r="K115" s="46"/>
    </row>
    <row r="116" spans="1:211" s="15" customFormat="1" ht="17.25" customHeight="1" x14ac:dyDescent="0.2">
      <c r="A116" s="47"/>
      <c r="B116" s="48"/>
      <c r="C116" s="47"/>
      <c r="D116" s="49" t="s">
        <v>247</v>
      </c>
      <c r="E116" s="47"/>
      <c r="F116" s="50"/>
      <c r="G116" s="50"/>
      <c r="H116" s="51">
        <f>H114-H115</f>
        <v>232678.20880907989</v>
      </c>
      <c r="I116" s="50"/>
      <c r="J116" s="90">
        <f>J114-J115</f>
        <v>533135.07283090008</v>
      </c>
      <c r="K116" s="50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  <c r="EC116" s="14"/>
      <c r="ED116" s="14"/>
      <c r="EE116" s="14"/>
      <c r="EF116" s="14"/>
      <c r="EG116" s="14"/>
      <c r="EH116" s="14"/>
      <c r="EI116" s="14"/>
      <c r="EJ116" s="14"/>
      <c r="EK116" s="14"/>
      <c r="EL116" s="14"/>
      <c r="EM116" s="14"/>
      <c r="EN116" s="14"/>
      <c r="EO116" s="14"/>
      <c r="EP116" s="14"/>
      <c r="EQ116" s="14"/>
      <c r="ER116" s="14"/>
      <c r="ES116" s="14"/>
      <c r="ET116" s="14"/>
      <c r="EU116" s="14"/>
      <c r="EV116" s="14"/>
      <c r="EW116" s="14"/>
      <c r="EX116" s="14"/>
      <c r="EY116" s="14"/>
      <c r="EZ116" s="14"/>
      <c r="FA116" s="14"/>
      <c r="FB116" s="14"/>
      <c r="FC116" s="14"/>
      <c r="FD116" s="14"/>
      <c r="FE116" s="14"/>
      <c r="FF116" s="14"/>
      <c r="FG116" s="14"/>
      <c r="FH116" s="14"/>
      <c r="FI116" s="14"/>
      <c r="FJ116" s="14"/>
      <c r="FK116" s="14"/>
      <c r="FL116" s="14"/>
      <c r="FM116" s="14"/>
      <c r="FN116" s="14"/>
      <c r="FO116" s="14"/>
      <c r="FP116" s="14"/>
      <c r="FQ116" s="14"/>
      <c r="FR116" s="14"/>
      <c r="FS116" s="14"/>
      <c r="FT116" s="14"/>
      <c r="FU116" s="14"/>
      <c r="FV116" s="14"/>
      <c r="FW116" s="14"/>
      <c r="FX116" s="14"/>
      <c r="FY116" s="14"/>
      <c r="FZ116" s="14"/>
      <c r="GA116" s="14"/>
      <c r="GB116" s="14"/>
      <c r="GC116" s="14"/>
      <c r="GD116" s="14"/>
      <c r="GE116" s="14"/>
      <c r="GF116" s="14"/>
      <c r="GG116" s="14"/>
      <c r="GH116" s="14"/>
      <c r="GI116" s="14"/>
      <c r="GJ116" s="14"/>
      <c r="GK116" s="14"/>
      <c r="GL116" s="14"/>
      <c r="GM116" s="14"/>
      <c r="GN116" s="14"/>
      <c r="GO116" s="14"/>
      <c r="GP116" s="14"/>
      <c r="GQ116" s="14"/>
      <c r="GR116" s="14"/>
      <c r="GS116" s="14"/>
      <c r="GT116" s="14"/>
      <c r="GU116" s="14"/>
      <c r="GV116" s="14"/>
      <c r="GW116" s="14"/>
      <c r="GX116" s="14"/>
      <c r="GY116" s="14"/>
      <c r="GZ116" s="14"/>
      <c r="HA116" s="14"/>
      <c r="HB116" s="14"/>
      <c r="HC116" s="14"/>
    </row>
    <row r="117" spans="1:211" s="15" customFormat="1" ht="15" x14ac:dyDescent="0.2">
      <c r="A117" s="12"/>
      <c r="B117" s="16"/>
      <c r="C117" s="12"/>
      <c r="D117" s="13"/>
      <c r="E117" s="12"/>
      <c r="F117" s="176"/>
      <c r="G117" s="176"/>
      <c r="H117" s="176"/>
      <c r="I117" s="14"/>
      <c r="J117" s="14"/>
      <c r="K117" s="14"/>
      <c r="L117" s="14"/>
      <c r="M117" s="172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  <c r="EC117" s="14"/>
      <c r="ED117" s="14"/>
      <c r="EE117" s="14"/>
      <c r="EF117" s="14"/>
      <c r="EG117" s="14"/>
      <c r="EH117" s="14"/>
      <c r="EI117" s="14"/>
      <c r="EJ117" s="14"/>
      <c r="EK117" s="14"/>
      <c r="EL117" s="14"/>
      <c r="EM117" s="14"/>
      <c r="EN117" s="14"/>
      <c r="EO117" s="14"/>
      <c r="EP117" s="14"/>
      <c r="EQ117" s="14"/>
      <c r="ER117" s="14"/>
      <c r="ES117" s="14"/>
      <c r="ET117" s="14"/>
      <c r="EU117" s="14"/>
      <c r="EV117" s="14"/>
      <c r="EW117" s="14"/>
      <c r="EX117" s="14"/>
      <c r="EY117" s="14"/>
      <c r="EZ117" s="14"/>
      <c r="FA117" s="14"/>
      <c r="FB117" s="14"/>
      <c r="FC117" s="14"/>
      <c r="FD117" s="14"/>
      <c r="FE117" s="14"/>
      <c r="FF117" s="14"/>
      <c r="FG117" s="14"/>
      <c r="FH117" s="14"/>
      <c r="FI117" s="14"/>
      <c r="FJ117" s="14"/>
      <c r="FK117" s="14"/>
      <c r="FL117" s="14"/>
      <c r="FM117" s="14"/>
      <c r="FN117" s="14"/>
      <c r="FO117" s="14"/>
      <c r="FP117" s="14"/>
      <c r="FQ117" s="14"/>
      <c r="FR117" s="14"/>
      <c r="FS117" s="14"/>
      <c r="FT117" s="14"/>
      <c r="FU117" s="14"/>
      <c r="FV117" s="14"/>
      <c r="FW117" s="14"/>
      <c r="FX117" s="14"/>
      <c r="FY117" s="14"/>
      <c r="FZ117" s="14"/>
      <c r="GA117" s="14"/>
      <c r="GB117" s="14"/>
      <c r="GC117" s="14"/>
      <c r="GD117" s="14"/>
      <c r="GE117" s="14"/>
      <c r="GF117" s="14"/>
      <c r="GG117" s="14"/>
      <c r="GH117" s="14"/>
      <c r="GI117" s="14"/>
      <c r="GJ117" s="14"/>
      <c r="GK117" s="14"/>
      <c r="GL117" s="14"/>
      <c r="GM117" s="14"/>
      <c r="GN117" s="14"/>
      <c r="GO117" s="14"/>
      <c r="GP117" s="14"/>
      <c r="GQ117" s="14"/>
      <c r="GR117" s="14"/>
      <c r="GS117" s="14"/>
      <c r="GT117" s="14"/>
      <c r="GU117" s="14"/>
      <c r="GV117" s="14"/>
      <c r="GW117" s="14"/>
      <c r="GX117" s="14"/>
      <c r="GY117" s="14"/>
      <c r="GZ117" s="14"/>
      <c r="HA117" s="14"/>
      <c r="HB117" s="14"/>
      <c r="HC117" s="14"/>
    </row>
    <row r="118" spans="1:211" s="15" customFormat="1" ht="15" x14ac:dyDescent="0.2">
      <c r="A118" s="12"/>
      <c r="B118" s="16"/>
      <c r="C118" s="12"/>
      <c r="D118" s="13"/>
      <c r="E118" s="12"/>
      <c r="F118" s="176"/>
      <c r="G118" s="176"/>
      <c r="H118" s="176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  <c r="EC118" s="14"/>
      <c r="ED118" s="14"/>
      <c r="EE118" s="14"/>
      <c r="EF118" s="14"/>
      <c r="EG118" s="14"/>
      <c r="EH118" s="14"/>
      <c r="EI118" s="14"/>
      <c r="EJ118" s="14"/>
      <c r="EK118" s="14"/>
      <c r="EL118" s="14"/>
      <c r="EM118" s="14"/>
      <c r="EN118" s="14"/>
      <c r="EO118" s="14"/>
      <c r="EP118" s="14"/>
      <c r="EQ118" s="14"/>
      <c r="ER118" s="14"/>
      <c r="ES118" s="14"/>
      <c r="ET118" s="14"/>
      <c r="EU118" s="14"/>
      <c r="EV118" s="14"/>
      <c r="EW118" s="14"/>
      <c r="EX118" s="14"/>
      <c r="EY118" s="14"/>
      <c r="EZ118" s="14"/>
      <c r="FA118" s="14"/>
      <c r="FB118" s="14"/>
      <c r="FC118" s="14"/>
      <c r="FD118" s="14"/>
      <c r="FE118" s="14"/>
      <c r="FF118" s="14"/>
      <c r="FG118" s="14"/>
      <c r="FH118" s="14"/>
      <c r="FI118" s="14"/>
      <c r="FJ118" s="14"/>
      <c r="FK118" s="14"/>
      <c r="FL118" s="14"/>
      <c r="FM118" s="14"/>
      <c r="FN118" s="14"/>
      <c r="FO118" s="14"/>
      <c r="FP118" s="14"/>
      <c r="FQ118" s="14"/>
      <c r="FR118" s="14"/>
      <c r="FS118" s="14"/>
      <c r="FT118" s="14"/>
      <c r="FU118" s="14"/>
      <c r="FV118" s="14"/>
      <c r="FW118" s="14"/>
      <c r="FX118" s="14"/>
      <c r="FY118" s="14"/>
      <c r="FZ118" s="14"/>
      <c r="GA118" s="14"/>
      <c r="GB118" s="14"/>
      <c r="GC118" s="14"/>
      <c r="GD118" s="14"/>
      <c r="GE118" s="14"/>
      <c r="GF118" s="14"/>
      <c r="GG118" s="14"/>
      <c r="GH118" s="14"/>
      <c r="GI118" s="14"/>
      <c r="GJ118" s="14"/>
      <c r="GK118" s="14"/>
      <c r="GL118" s="14"/>
      <c r="GM118" s="14"/>
      <c r="GN118" s="14"/>
      <c r="GO118" s="14"/>
      <c r="GP118" s="14"/>
      <c r="GQ118" s="14"/>
      <c r="GR118" s="14"/>
      <c r="GS118" s="14"/>
      <c r="GT118" s="14"/>
      <c r="GU118" s="14"/>
      <c r="GV118" s="14"/>
      <c r="GW118" s="14"/>
      <c r="GX118" s="14"/>
      <c r="GY118" s="14"/>
      <c r="GZ118" s="14"/>
      <c r="HA118" s="14"/>
      <c r="HB118" s="14"/>
      <c r="HC118" s="14"/>
    </row>
    <row r="119" spans="1:211" s="15" customFormat="1" ht="15" hidden="1" x14ac:dyDescent="0.2">
      <c r="A119" s="12" t="s">
        <v>263</v>
      </c>
      <c r="B119" s="150"/>
      <c r="C119" s="175" t="s">
        <v>264</v>
      </c>
      <c r="D119" s="175"/>
      <c r="E119" s="12"/>
      <c r="F119" s="176"/>
      <c r="G119" s="176"/>
      <c r="H119" s="176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  <c r="EM119" s="14"/>
      <c r="EN119" s="14"/>
      <c r="EO119" s="14"/>
      <c r="EP119" s="14"/>
      <c r="EQ119" s="14"/>
      <c r="ER119" s="14"/>
      <c r="ES119" s="14"/>
      <c r="ET119" s="14"/>
      <c r="EU119" s="14"/>
      <c r="EV119" s="14"/>
      <c r="EW119" s="14"/>
      <c r="EX119" s="14"/>
      <c r="EY119" s="14"/>
      <c r="EZ119" s="14"/>
      <c r="FA119" s="14"/>
      <c r="FB119" s="14"/>
      <c r="FC119" s="14"/>
      <c r="FD119" s="14"/>
      <c r="FE119" s="14"/>
      <c r="FF119" s="14"/>
      <c r="FG119" s="14"/>
      <c r="FH119" s="14"/>
      <c r="FI119" s="14"/>
      <c r="FJ119" s="14"/>
      <c r="FK119" s="14"/>
      <c r="FL119" s="14"/>
      <c r="FM119" s="14"/>
      <c r="FN119" s="14"/>
      <c r="FO119" s="14"/>
      <c r="FP119" s="14"/>
      <c r="FQ119" s="14"/>
      <c r="FR119" s="14"/>
      <c r="FS119" s="14"/>
      <c r="FT119" s="14"/>
      <c r="FU119" s="14"/>
      <c r="FV119" s="14"/>
      <c r="FW119" s="14"/>
      <c r="FX119" s="14"/>
      <c r="FY119" s="14"/>
      <c r="FZ119" s="14"/>
      <c r="GA119" s="14"/>
      <c r="GB119" s="14"/>
      <c r="GC119" s="14"/>
      <c r="GD119" s="14"/>
      <c r="GE119" s="14"/>
      <c r="GF119" s="14"/>
      <c r="GG119" s="14"/>
      <c r="GH119" s="14"/>
      <c r="GI119" s="14"/>
      <c r="GJ119" s="14"/>
      <c r="GK119" s="14"/>
      <c r="GL119" s="14"/>
      <c r="GM119" s="14"/>
      <c r="GN119" s="14"/>
      <c r="GO119" s="14"/>
      <c r="GP119" s="14"/>
      <c r="GQ119" s="14"/>
      <c r="GR119" s="14"/>
      <c r="GS119" s="14"/>
      <c r="GT119" s="14"/>
      <c r="GU119" s="14"/>
      <c r="GV119" s="14"/>
      <c r="GW119" s="14"/>
      <c r="GX119" s="14"/>
      <c r="GY119" s="14"/>
      <c r="GZ119" s="14"/>
      <c r="HA119" s="14"/>
      <c r="HB119" s="14"/>
      <c r="HC119" s="14"/>
    </row>
    <row r="120" spans="1:211" ht="15" hidden="1" x14ac:dyDescent="0.2">
      <c r="A120" s="12"/>
      <c r="B120" s="149"/>
      <c r="C120" s="174" t="s">
        <v>265</v>
      </c>
      <c r="D120" s="174"/>
      <c r="F120" s="176"/>
      <c r="G120" s="176"/>
      <c r="H120" s="176"/>
    </row>
    <row r="121" spans="1:211" hidden="1" x14ac:dyDescent="0.2">
      <c r="A121" s="12"/>
      <c r="B121" s="151"/>
      <c r="C121" s="174" t="s">
        <v>266</v>
      </c>
      <c r="D121" s="174"/>
    </row>
    <row r="122" spans="1:211" s="15" customFormat="1" x14ac:dyDescent="0.2">
      <c r="A122" s="12"/>
      <c r="B122" s="16"/>
      <c r="C122" s="12"/>
      <c r="D122" s="171"/>
      <c r="E122" s="12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  <c r="EC122" s="14"/>
      <c r="ED122" s="14"/>
      <c r="EE122" s="14"/>
      <c r="EF122" s="14"/>
      <c r="EG122" s="14"/>
      <c r="EH122" s="14"/>
      <c r="EI122" s="14"/>
      <c r="EJ122" s="14"/>
      <c r="EK122" s="14"/>
      <c r="EL122" s="14"/>
      <c r="EM122" s="14"/>
      <c r="EN122" s="14"/>
      <c r="EO122" s="14"/>
      <c r="EP122" s="14"/>
      <c r="EQ122" s="14"/>
      <c r="ER122" s="14"/>
      <c r="ES122" s="14"/>
      <c r="ET122" s="14"/>
      <c r="EU122" s="14"/>
      <c r="EV122" s="14"/>
      <c r="EW122" s="14"/>
      <c r="EX122" s="14"/>
      <c r="EY122" s="14"/>
      <c r="EZ122" s="14"/>
      <c r="FA122" s="14"/>
      <c r="FB122" s="14"/>
      <c r="FC122" s="14"/>
      <c r="FD122" s="14"/>
      <c r="FE122" s="14"/>
      <c r="FF122" s="14"/>
      <c r="FG122" s="14"/>
      <c r="FH122" s="14"/>
      <c r="FI122" s="14"/>
      <c r="FJ122" s="14"/>
      <c r="FK122" s="14"/>
      <c r="FL122" s="14"/>
      <c r="FM122" s="14"/>
      <c r="FN122" s="14"/>
      <c r="FO122" s="14"/>
      <c r="FP122" s="14"/>
      <c r="FQ122" s="14"/>
      <c r="FR122" s="14"/>
      <c r="FS122" s="14"/>
      <c r="FT122" s="14"/>
      <c r="FU122" s="14"/>
      <c r="FV122" s="14"/>
      <c r="FW122" s="14"/>
      <c r="FX122" s="14"/>
      <c r="FY122" s="14"/>
      <c r="FZ122" s="14"/>
      <c r="GA122" s="14"/>
      <c r="GB122" s="14"/>
      <c r="GC122" s="14"/>
      <c r="GD122" s="14"/>
      <c r="GE122" s="14"/>
      <c r="GF122" s="14"/>
      <c r="GG122" s="14"/>
      <c r="GH122" s="14"/>
      <c r="GI122" s="14"/>
      <c r="GJ122" s="14"/>
      <c r="GK122" s="14"/>
      <c r="GL122" s="14"/>
      <c r="GM122" s="14"/>
      <c r="GN122" s="14"/>
      <c r="GO122" s="14"/>
      <c r="GP122" s="14"/>
      <c r="GQ122" s="14"/>
      <c r="GR122" s="14"/>
      <c r="GS122" s="14"/>
      <c r="GT122" s="14"/>
      <c r="GU122" s="14"/>
      <c r="GV122" s="14"/>
      <c r="GW122" s="14"/>
      <c r="GX122" s="14"/>
      <c r="GY122" s="14"/>
      <c r="GZ122" s="14"/>
      <c r="HA122" s="14"/>
      <c r="HB122" s="14"/>
      <c r="HC122" s="14"/>
    </row>
    <row r="123" spans="1:211" s="15" customFormat="1" x14ac:dyDescent="0.2">
      <c r="A123" s="29"/>
      <c r="B123" s="16"/>
      <c r="C123" s="12"/>
      <c r="D123" s="13"/>
      <c r="E123" s="12"/>
      <c r="F123" s="14"/>
      <c r="G123" s="14"/>
      <c r="H123" s="14"/>
      <c r="I123" s="14"/>
      <c r="J123" s="14"/>
      <c r="K123" s="14"/>
      <c r="L123" s="172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  <c r="EC123" s="14"/>
      <c r="ED123" s="14"/>
      <c r="EE123" s="14"/>
      <c r="EF123" s="14"/>
      <c r="EG123" s="14"/>
      <c r="EH123" s="14"/>
      <c r="EI123" s="14"/>
      <c r="EJ123" s="14"/>
      <c r="EK123" s="14"/>
      <c r="EL123" s="14"/>
      <c r="EM123" s="14"/>
      <c r="EN123" s="14"/>
      <c r="EO123" s="14"/>
      <c r="EP123" s="14"/>
      <c r="EQ123" s="14"/>
      <c r="ER123" s="14"/>
      <c r="ES123" s="14"/>
      <c r="ET123" s="14"/>
      <c r="EU123" s="14"/>
      <c r="EV123" s="14"/>
      <c r="EW123" s="14"/>
      <c r="EX123" s="14"/>
      <c r="EY123" s="14"/>
      <c r="EZ123" s="14"/>
      <c r="FA123" s="14"/>
      <c r="FB123" s="14"/>
      <c r="FC123" s="14"/>
      <c r="FD123" s="14"/>
      <c r="FE123" s="14"/>
      <c r="FF123" s="14"/>
      <c r="FG123" s="14"/>
      <c r="FH123" s="14"/>
      <c r="FI123" s="14"/>
      <c r="FJ123" s="14"/>
      <c r="FK123" s="14"/>
      <c r="FL123" s="14"/>
      <c r="FM123" s="14"/>
      <c r="FN123" s="14"/>
      <c r="FO123" s="14"/>
      <c r="FP123" s="14"/>
      <c r="FQ123" s="14"/>
      <c r="FR123" s="14"/>
      <c r="FS123" s="14"/>
      <c r="FT123" s="14"/>
      <c r="FU123" s="14"/>
      <c r="FV123" s="14"/>
      <c r="FW123" s="14"/>
      <c r="FX123" s="14"/>
      <c r="FY123" s="14"/>
      <c r="FZ123" s="14"/>
      <c r="GA123" s="14"/>
      <c r="GB123" s="14"/>
      <c r="GC123" s="14"/>
      <c r="GD123" s="14"/>
      <c r="GE123" s="14"/>
      <c r="GF123" s="14"/>
      <c r="GG123" s="14"/>
      <c r="GH123" s="14"/>
      <c r="GI123" s="14"/>
      <c r="GJ123" s="14"/>
      <c r="GK123" s="14"/>
      <c r="GL123" s="14"/>
      <c r="GM123" s="14"/>
      <c r="GN123" s="14"/>
      <c r="GO123" s="14"/>
      <c r="GP123" s="14"/>
      <c r="GQ123" s="14"/>
      <c r="GR123" s="14"/>
      <c r="GS123" s="14"/>
      <c r="GT123" s="14"/>
      <c r="GU123" s="14"/>
      <c r="GV123" s="14"/>
      <c r="GW123" s="14"/>
      <c r="GX123" s="14"/>
      <c r="GY123" s="14"/>
      <c r="GZ123" s="14"/>
      <c r="HA123" s="14"/>
      <c r="HB123" s="14"/>
      <c r="HC123" s="14"/>
    </row>
    <row r="124" spans="1:211" s="15" customFormat="1" x14ac:dyDescent="0.2">
      <c r="A124" s="29"/>
      <c r="B124" s="17"/>
      <c r="C124" s="12"/>
      <c r="D124" s="13"/>
      <c r="E124" s="12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  <c r="EC124" s="14"/>
      <c r="ED124" s="14"/>
      <c r="EE124" s="14"/>
      <c r="EF124" s="14"/>
      <c r="EG124" s="14"/>
      <c r="EH124" s="14"/>
      <c r="EI124" s="14"/>
      <c r="EJ124" s="14"/>
      <c r="EK124" s="14"/>
      <c r="EL124" s="14"/>
      <c r="EM124" s="14"/>
      <c r="EN124" s="14"/>
      <c r="EO124" s="14"/>
      <c r="EP124" s="14"/>
      <c r="EQ124" s="14"/>
      <c r="ER124" s="14"/>
      <c r="ES124" s="14"/>
      <c r="ET124" s="14"/>
      <c r="EU124" s="14"/>
      <c r="EV124" s="14"/>
      <c r="EW124" s="14"/>
      <c r="EX124" s="14"/>
      <c r="EY124" s="14"/>
      <c r="EZ124" s="14"/>
      <c r="FA124" s="14"/>
      <c r="FB124" s="14"/>
      <c r="FC124" s="14"/>
      <c r="FD124" s="14"/>
      <c r="FE124" s="14"/>
      <c r="FF124" s="14"/>
      <c r="FG124" s="14"/>
      <c r="FH124" s="14"/>
      <c r="FI124" s="14"/>
      <c r="FJ124" s="14"/>
      <c r="FK124" s="14"/>
      <c r="FL124" s="14"/>
      <c r="FM124" s="14"/>
      <c r="FN124" s="14"/>
      <c r="FO124" s="14"/>
      <c r="FP124" s="14"/>
      <c r="FQ124" s="14"/>
      <c r="FR124" s="14"/>
      <c r="FS124" s="14"/>
      <c r="FT124" s="14"/>
      <c r="FU124" s="14"/>
      <c r="FV124" s="14"/>
      <c r="FW124" s="14"/>
      <c r="FX124" s="14"/>
      <c r="FY124" s="14"/>
      <c r="FZ124" s="14"/>
      <c r="GA124" s="14"/>
      <c r="GB124" s="14"/>
      <c r="GC124" s="14"/>
      <c r="GD124" s="14"/>
      <c r="GE124" s="14"/>
      <c r="GF124" s="14"/>
      <c r="GG124" s="14"/>
      <c r="GH124" s="14"/>
      <c r="GI124" s="14"/>
      <c r="GJ124" s="14"/>
      <c r="GK124" s="14"/>
      <c r="GL124" s="14"/>
      <c r="GM124" s="14"/>
      <c r="GN124" s="14"/>
      <c r="GO124" s="14"/>
      <c r="GP124" s="14"/>
      <c r="GQ124" s="14"/>
      <c r="GR124" s="14"/>
      <c r="GS124" s="14"/>
      <c r="GT124" s="14"/>
      <c r="GU124" s="14"/>
      <c r="GV124" s="14"/>
      <c r="GW124" s="14"/>
      <c r="GX124" s="14"/>
      <c r="GY124" s="14"/>
      <c r="GZ124" s="14"/>
      <c r="HA124" s="14"/>
      <c r="HB124" s="14"/>
      <c r="HC124" s="14"/>
    </row>
    <row r="125" spans="1:211" s="15" customFormat="1" x14ac:dyDescent="0.2">
      <c r="A125" s="12"/>
      <c r="B125" s="16"/>
      <c r="C125" s="12"/>
      <c r="D125" s="13"/>
      <c r="E125" s="12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  <c r="EC125" s="14"/>
      <c r="ED125" s="14"/>
      <c r="EE125" s="14"/>
      <c r="EF125" s="14"/>
      <c r="EG125" s="14"/>
      <c r="EH125" s="14"/>
      <c r="EI125" s="14"/>
      <c r="EJ125" s="14"/>
      <c r="EK125" s="14"/>
      <c r="EL125" s="14"/>
      <c r="EM125" s="14"/>
      <c r="EN125" s="14"/>
      <c r="EO125" s="14"/>
      <c r="EP125" s="14"/>
      <c r="EQ125" s="14"/>
      <c r="ER125" s="14"/>
      <c r="ES125" s="14"/>
      <c r="ET125" s="14"/>
      <c r="EU125" s="14"/>
      <c r="EV125" s="14"/>
      <c r="EW125" s="14"/>
      <c r="EX125" s="14"/>
      <c r="EY125" s="14"/>
      <c r="EZ125" s="14"/>
      <c r="FA125" s="14"/>
      <c r="FB125" s="14"/>
      <c r="FC125" s="14"/>
      <c r="FD125" s="14"/>
      <c r="FE125" s="14"/>
      <c r="FF125" s="14"/>
      <c r="FG125" s="14"/>
      <c r="FH125" s="14"/>
      <c r="FI125" s="14"/>
      <c r="FJ125" s="14"/>
      <c r="FK125" s="14"/>
      <c r="FL125" s="14"/>
      <c r="FM125" s="14"/>
      <c r="FN125" s="14"/>
      <c r="FO125" s="14"/>
      <c r="FP125" s="14"/>
      <c r="FQ125" s="14"/>
      <c r="FR125" s="14"/>
      <c r="FS125" s="14"/>
      <c r="FT125" s="14"/>
      <c r="FU125" s="14"/>
      <c r="FV125" s="14"/>
      <c r="FW125" s="14"/>
      <c r="FX125" s="14"/>
      <c r="FY125" s="14"/>
      <c r="FZ125" s="14"/>
      <c r="GA125" s="14"/>
      <c r="GB125" s="14"/>
      <c r="GC125" s="14"/>
      <c r="GD125" s="14"/>
      <c r="GE125" s="14"/>
      <c r="GF125" s="14"/>
      <c r="GG125" s="14"/>
      <c r="GH125" s="14"/>
      <c r="GI125" s="14"/>
      <c r="GJ125" s="14"/>
      <c r="GK125" s="14"/>
      <c r="GL125" s="14"/>
      <c r="GM125" s="14"/>
      <c r="GN125" s="14"/>
      <c r="GO125" s="14"/>
      <c r="GP125" s="14"/>
      <c r="GQ125" s="14"/>
      <c r="GR125" s="14"/>
      <c r="GS125" s="14"/>
      <c r="GT125" s="14"/>
      <c r="GU125" s="14"/>
      <c r="GV125" s="14"/>
      <c r="GW125" s="14"/>
      <c r="GX125" s="14"/>
      <c r="GY125" s="14"/>
      <c r="GZ125" s="14"/>
      <c r="HA125" s="14"/>
      <c r="HB125" s="14"/>
      <c r="HC125" s="14"/>
    </row>
    <row r="126" spans="1:211" s="15" customFormat="1" x14ac:dyDescent="0.2">
      <c r="A126" s="12"/>
      <c r="B126" s="16"/>
      <c r="C126" s="12"/>
      <c r="D126" s="13"/>
      <c r="E126" s="12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  <c r="EC126" s="14"/>
      <c r="ED126" s="14"/>
      <c r="EE126" s="14"/>
      <c r="EF126" s="14"/>
      <c r="EG126" s="14"/>
      <c r="EH126" s="14"/>
      <c r="EI126" s="14"/>
      <c r="EJ126" s="14"/>
      <c r="EK126" s="14"/>
      <c r="EL126" s="14"/>
      <c r="EM126" s="14"/>
      <c r="EN126" s="14"/>
      <c r="EO126" s="14"/>
      <c r="EP126" s="14"/>
      <c r="EQ126" s="14"/>
      <c r="ER126" s="14"/>
      <c r="ES126" s="14"/>
      <c r="ET126" s="14"/>
      <c r="EU126" s="14"/>
      <c r="EV126" s="14"/>
      <c r="EW126" s="14"/>
      <c r="EX126" s="14"/>
      <c r="EY126" s="14"/>
      <c r="EZ126" s="14"/>
      <c r="FA126" s="14"/>
      <c r="FB126" s="14"/>
      <c r="FC126" s="14"/>
      <c r="FD126" s="14"/>
      <c r="FE126" s="14"/>
      <c r="FF126" s="14"/>
      <c r="FG126" s="14"/>
      <c r="FH126" s="14"/>
      <c r="FI126" s="14"/>
      <c r="FJ126" s="14"/>
      <c r="FK126" s="14"/>
      <c r="FL126" s="14"/>
      <c r="FM126" s="14"/>
      <c r="FN126" s="14"/>
      <c r="FO126" s="14"/>
      <c r="FP126" s="14"/>
      <c r="FQ126" s="14"/>
      <c r="FR126" s="14"/>
      <c r="FS126" s="14"/>
      <c r="FT126" s="14"/>
      <c r="FU126" s="14"/>
      <c r="FV126" s="14"/>
      <c r="FW126" s="14"/>
      <c r="FX126" s="14"/>
      <c r="FY126" s="14"/>
      <c r="FZ126" s="14"/>
      <c r="GA126" s="14"/>
      <c r="GB126" s="14"/>
      <c r="GC126" s="14"/>
      <c r="GD126" s="14"/>
      <c r="GE126" s="14"/>
      <c r="GF126" s="14"/>
      <c r="GG126" s="14"/>
      <c r="GH126" s="14"/>
      <c r="GI126" s="14"/>
      <c r="GJ126" s="14"/>
      <c r="GK126" s="14"/>
      <c r="GL126" s="14"/>
      <c r="GM126" s="14"/>
      <c r="GN126" s="14"/>
      <c r="GO126" s="14"/>
      <c r="GP126" s="14"/>
      <c r="GQ126" s="14"/>
      <c r="GR126" s="14"/>
      <c r="GS126" s="14"/>
      <c r="GT126" s="14"/>
      <c r="GU126" s="14"/>
      <c r="GV126" s="14"/>
      <c r="GW126" s="14"/>
      <c r="GX126" s="14"/>
      <c r="GY126" s="14"/>
      <c r="GZ126" s="14"/>
      <c r="HA126" s="14"/>
      <c r="HB126" s="14"/>
      <c r="HC126" s="14"/>
    </row>
    <row r="127" spans="1:211" s="15" customFormat="1" x14ac:dyDescent="0.2">
      <c r="A127" s="12"/>
      <c r="B127" s="17"/>
      <c r="C127" s="12"/>
      <c r="D127" s="13"/>
      <c r="E127" s="12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  <c r="EM127" s="14"/>
      <c r="EN127" s="14"/>
      <c r="EO127" s="14"/>
      <c r="EP127" s="14"/>
      <c r="EQ127" s="14"/>
      <c r="ER127" s="14"/>
      <c r="ES127" s="14"/>
      <c r="ET127" s="14"/>
      <c r="EU127" s="14"/>
      <c r="EV127" s="14"/>
      <c r="EW127" s="14"/>
      <c r="EX127" s="14"/>
      <c r="EY127" s="14"/>
      <c r="EZ127" s="14"/>
      <c r="FA127" s="14"/>
      <c r="FB127" s="14"/>
      <c r="FC127" s="14"/>
      <c r="FD127" s="14"/>
      <c r="FE127" s="14"/>
      <c r="FF127" s="14"/>
      <c r="FG127" s="14"/>
      <c r="FH127" s="14"/>
      <c r="FI127" s="14"/>
      <c r="FJ127" s="14"/>
      <c r="FK127" s="14"/>
      <c r="FL127" s="14"/>
      <c r="FM127" s="14"/>
      <c r="FN127" s="14"/>
      <c r="FO127" s="14"/>
      <c r="FP127" s="14"/>
      <c r="FQ127" s="14"/>
      <c r="FR127" s="14"/>
      <c r="FS127" s="14"/>
      <c r="FT127" s="14"/>
      <c r="FU127" s="14"/>
      <c r="FV127" s="14"/>
      <c r="FW127" s="14"/>
      <c r="FX127" s="14"/>
      <c r="FY127" s="14"/>
      <c r="FZ127" s="14"/>
      <c r="GA127" s="14"/>
      <c r="GB127" s="14"/>
      <c r="GC127" s="14"/>
      <c r="GD127" s="14"/>
      <c r="GE127" s="14"/>
      <c r="GF127" s="14"/>
      <c r="GG127" s="14"/>
      <c r="GH127" s="14"/>
      <c r="GI127" s="14"/>
      <c r="GJ127" s="14"/>
      <c r="GK127" s="14"/>
      <c r="GL127" s="14"/>
      <c r="GM127" s="14"/>
      <c r="GN127" s="14"/>
      <c r="GO127" s="14"/>
      <c r="GP127" s="14"/>
      <c r="GQ127" s="14"/>
      <c r="GR127" s="14"/>
      <c r="GS127" s="14"/>
      <c r="GT127" s="14"/>
      <c r="GU127" s="14"/>
      <c r="GV127" s="14"/>
      <c r="GW127" s="14"/>
      <c r="GX127" s="14"/>
      <c r="GY127" s="14"/>
      <c r="GZ127" s="14"/>
      <c r="HA127" s="14"/>
      <c r="HB127" s="14"/>
      <c r="HC127" s="14"/>
    </row>
    <row r="128" spans="1:211" s="15" customFormat="1" x14ac:dyDescent="0.2">
      <c r="A128" s="12"/>
      <c r="B128" s="16"/>
      <c r="C128" s="12"/>
      <c r="D128" s="13"/>
      <c r="E128" s="12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  <c r="EM128" s="14"/>
      <c r="EN128" s="14"/>
      <c r="EO128" s="14"/>
      <c r="EP128" s="14"/>
      <c r="EQ128" s="14"/>
      <c r="ER128" s="14"/>
      <c r="ES128" s="14"/>
      <c r="ET128" s="14"/>
      <c r="EU128" s="14"/>
      <c r="EV128" s="14"/>
      <c r="EW128" s="14"/>
      <c r="EX128" s="14"/>
      <c r="EY128" s="14"/>
      <c r="EZ128" s="14"/>
      <c r="FA128" s="14"/>
      <c r="FB128" s="14"/>
      <c r="FC128" s="14"/>
      <c r="FD128" s="14"/>
      <c r="FE128" s="14"/>
      <c r="FF128" s="14"/>
      <c r="FG128" s="14"/>
      <c r="FH128" s="14"/>
      <c r="FI128" s="14"/>
      <c r="FJ128" s="14"/>
      <c r="FK128" s="14"/>
      <c r="FL128" s="14"/>
      <c r="FM128" s="14"/>
      <c r="FN128" s="14"/>
      <c r="FO128" s="14"/>
      <c r="FP128" s="14"/>
      <c r="FQ128" s="14"/>
      <c r="FR128" s="14"/>
      <c r="FS128" s="14"/>
      <c r="FT128" s="14"/>
      <c r="FU128" s="14"/>
      <c r="FV128" s="14"/>
      <c r="FW128" s="14"/>
      <c r="FX128" s="14"/>
      <c r="FY128" s="14"/>
      <c r="FZ128" s="14"/>
      <c r="GA128" s="14"/>
      <c r="GB128" s="14"/>
      <c r="GC128" s="14"/>
      <c r="GD128" s="14"/>
      <c r="GE128" s="14"/>
      <c r="GF128" s="14"/>
      <c r="GG128" s="14"/>
      <c r="GH128" s="14"/>
      <c r="GI128" s="14"/>
      <c r="GJ128" s="14"/>
      <c r="GK128" s="14"/>
      <c r="GL128" s="14"/>
      <c r="GM128" s="14"/>
      <c r="GN128" s="14"/>
      <c r="GO128" s="14"/>
      <c r="GP128" s="14"/>
      <c r="GQ128" s="14"/>
      <c r="GR128" s="14"/>
      <c r="GS128" s="14"/>
      <c r="GT128" s="14"/>
      <c r="GU128" s="14"/>
      <c r="GV128" s="14"/>
      <c r="GW128" s="14"/>
      <c r="GX128" s="14"/>
      <c r="GY128" s="14"/>
      <c r="GZ128" s="14"/>
      <c r="HA128" s="14"/>
      <c r="HB128" s="14"/>
      <c r="HC128" s="14"/>
    </row>
    <row r="129" spans="1:211" s="15" customFormat="1" x14ac:dyDescent="0.2">
      <c r="A129" s="12"/>
      <c r="B129" s="16"/>
      <c r="C129" s="12"/>
      <c r="D129" s="13"/>
      <c r="E129" s="12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  <c r="EM129" s="14"/>
      <c r="EN129" s="14"/>
      <c r="EO129" s="14"/>
      <c r="EP129" s="14"/>
      <c r="EQ129" s="14"/>
      <c r="ER129" s="14"/>
      <c r="ES129" s="14"/>
      <c r="ET129" s="14"/>
      <c r="EU129" s="14"/>
      <c r="EV129" s="14"/>
      <c r="EW129" s="14"/>
      <c r="EX129" s="14"/>
      <c r="EY129" s="14"/>
      <c r="EZ129" s="14"/>
      <c r="FA129" s="14"/>
      <c r="FB129" s="14"/>
      <c r="FC129" s="14"/>
      <c r="FD129" s="14"/>
      <c r="FE129" s="14"/>
      <c r="FF129" s="14"/>
      <c r="FG129" s="14"/>
      <c r="FH129" s="14"/>
      <c r="FI129" s="14"/>
      <c r="FJ129" s="14"/>
      <c r="FK129" s="14"/>
      <c r="FL129" s="14"/>
      <c r="FM129" s="14"/>
      <c r="FN129" s="14"/>
      <c r="FO129" s="14"/>
      <c r="FP129" s="14"/>
      <c r="FQ129" s="14"/>
      <c r="FR129" s="14"/>
      <c r="FS129" s="14"/>
      <c r="FT129" s="14"/>
      <c r="FU129" s="14"/>
      <c r="FV129" s="14"/>
      <c r="FW129" s="14"/>
      <c r="FX129" s="14"/>
      <c r="FY129" s="14"/>
      <c r="FZ129" s="14"/>
      <c r="GA129" s="14"/>
      <c r="GB129" s="14"/>
      <c r="GC129" s="14"/>
      <c r="GD129" s="14"/>
      <c r="GE129" s="14"/>
      <c r="GF129" s="14"/>
      <c r="GG129" s="14"/>
      <c r="GH129" s="14"/>
      <c r="GI129" s="14"/>
      <c r="GJ129" s="14"/>
      <c r="GK129" s="14"/>
      <c r="GL129" s="14"/>
      <c r="GM129" s="14"/>
      <c r="GN129" s="14"/>
      <c r="GO129" s="14"/>
      <c r="GP129" s="14"/>
      <c r="GQ129" s="14"/>
      <c r="GR129" s="14"/>
      <c r="GS129" s="14"/>
      <c r="GT129" s="14"/>
      <c r="GU129" s="14"/>
      <c r="GV129" s="14"/>
      <c r="GW129" s="14"/>
      <c r="GX129" s="14"/>
      <c r="GY129" s="14"/>
      <c r="GZ129" s="14"/>
      <c r="HA129" s="14"/>
      <c r="HB129" s="14"/>
      <c r="HC129" s="14"/>
    </row>
    <row r="130" spans="1:211" s="15" customFormat="1" x14ac:dyDescent="0.2">
      <c r="A130" s="12"/>
      <c r="B130" s="17"/>
      <c r="C130" s="12"/>
      <c r="D130" s="13"/>
      <c r="E130" s="12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  <c r="EC130" s="14"/>
      <c r="ED130" s="14"/>
      <c r="EE130" s="14"/>
      <c r="EF130" s="14"/>
      <c r="EG130" s="14"/>
      <c r="EH130" s="14"/>
      <c r="EI130" s="14"/>
      <c r="EJ130" s="14"/>
      <c r="EK130" s="14"/>
      <c r="EL130" s="14"/>
      <c r="EM130" s="14"/>
      <c r="EN130" s="14"/>
      <c r="EO130" s="14"/>
      <c r="EP130" s="14"/>
      <c r="EQ130" s="14"/>
      <c r="ER130" s="14"/>
      <c r="ES130" s="14"/>
      <c r="ET130" s="14"/>
      <c r="EU130" s="14"/>
      <c r="EV130" s="14"/>
      <c r="EW130" s="14"/>
      <c r="EX130" s="14"/>
      <c r="EY130" s="14"/>
      <c r="EZ130" s="14"/>
      <c r="FA130" s="14"/>
      <c r="FB130" s="14"/>
      <c r="FC130" s="14"/>
      <c r="FD130" s="14"/>
      <c r="FE130" s="14"/>
      <c r="FF130" s="14"/>
      <c r="FG130" s="14"/>
      <c r="FH130" s="14"/>
      <c r="FI130" s="14"/>
      <c r="FJ130" s="14"/>
      <c r="FK130" s="14"/>
      <c r="FL130" s="14"/>
      <c r="FM130" s="14"/>
      <c r="FN130" s="14"/>
      <c r="FO130" s="14"/>
      <c r="FP130" s="14"/>
      <c r="FQ130" s="14"/>
      <c r="FR130" s="14"/>
      <c r="FS130" s="14"/>
      <c r="FT130" s="14"/>
      <c r="FU130" s="14"/>
      <c r="FV130" s="14"/>
      <c r="FW130" s="14"/>
      <c r="FX130" s="14"/>
      <c r="FY130" s="14"/>
      <c r="FZ130" s="14"/>
      <c r="GA130" s="14"/>
      <c r="GB130" s="14"/>
      <c r="GC130" s="14"/>
      <c r="GD130" s="14"/>
      <c r="GE130" s="14"/>
      <c r="GF130" s="14"/>
      <c r="GG130" s="14"/>
      <c r="GH130" s="14"/>
      <c r="GI130" s="14"/>
      <c r="GJ130" s="14"/>
      <c r="GK130" s="14"/>
      <c r="GL130" s="14"/>
      <c r="GM130" s="14"/>
      <c r="GN130" s="14"/>
      <c r="GO130" s="14"/>
      <c r="GP130" s="14"/>
      <c r="GQ130" s="14"/>
      <c r="GR130" s="14"/>
      <c r="GS130" s="14"/>
      <c r="GT130" s="14"/>
      <c r="GU130" s="14"/>
      <c r="GV130" s="14"/>
      <c r="GW130" s="14"/>
      <c r="GX130" s="14"/>
      <c r="GY130" s="14"/>
      <c r="GZ130" s="14"/>
      <c r="HA130" s="14"/>
      <c r="HB130" s="14"/>
      <c r="HC130" s="14"/>
    </row>
    <row r="131" spans="1:211" s="15" customFormat="1" x14ac:dyDescent="0.2">
      <c r="A131" s="12"/>
      <c r="B131" s="16"/>
      <c r="C131" s="12"/>
      <c r="D131" s="13"/>
      <c r="E131" s="12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  <c r="EC131" s="14"/>
      <c r="ED131" s="14"/>
      <c r="EE131" s="14"/>
      <c r="EF131" s="14"/>
      <c r="EG131" s="14"/>
      <c r="EH131" s="14"/>
      <c r="EI131" s="14"/>
      <c r="EJ131" s="14"/>
      <c r="EK131" s="14"/>
      <c r="EL131" s="14"/>
      <c r="EM131" s="14"/>
      <c r="EN131" s="14"/>
      <c r="EO131" s="14"/>
      <c r="EP131" s="14"/>
      <c r="EQ131" s="14"/>
      <c r="ER131" s="14"/>
      <c r="ES131" s="14"/>
      <c r="ET131" s="14"/>
      <c r="EU131" s="14"/>
      <c r="EV131" s="14"/>
      <c r="EW131" s="14"/>
      <c r="EX131" s="14"/>
      <c r="EY131" s="14"/>
      <c r="EZ131" s="14"/>
      <c r="FA131" s="14"/>
      <c r="FB131" s="14"/>
      <c r="FC131" s="14"/>
      <c r="FD131" s="14"/>
      <c r="FE131" s="14"/>
      <c r="FF131" s="14"/>
      <c r="FG131" s="14"/>
      <c r="FH131" s="14"/>
      <c r="FI131" s="14"/>
      <c r="FJ131" s="14"/>
      <c r="FK131" s="14"/>
      <c r="FL131" s="14"/>
      <c r="FM131" s="14"/>
      <c r="FN131" s="14"/>
      <c r="FO131" s="14"/>
      <c r="FP131" s="14"/>
      <c r="FQ131" s="14"/>
      <c r="FR131" s="14"/>
      <c r="FS131" s="14"/>
      <c r="FT131" s="14"/>
      <c r="FU131" s="14"/>
      <c r="FV131" s="14"/>
      <c r="FW131" s="14"/>
      <c r="FX131" s="14"/>
      <c r="FY131" s="14"/>
      <c r="FZ131" s="14"/>
      <c r="GA131" s="14"/>
      <c r="GB131" s="14"/>
      <c r="GC131" s="14"/>
      <c r="GD131" s="14"/>
      <c r="GE131" s="14"/>
      <c r="GF131" s="14"/>
      <c r="GG131" s="14"/>
      <c r="GH131" s="14"/>
      <c r="GI131" s="14"/>
      <c r="GJ131" s="14"/>
      <c r="GK131" s="14"/>
      <c r="GL131" s="14"/>
      <c r="GM131" s="14"/>
      <c r="GN131" s="14"/>
      <c r="GO131" s="14"/>
      <c r="GP131" s="14"/>
      <c r="GQ131" s="14"/>
      <c r="GR131" s="14"/>
      <c r="GS131" s="14"/>
      <c r="GT131" s="14"/>
      <c r="GU131" s="14"/>
      <c r="GV131" s="14"/>
      <c r="GW131" s="14"/>
      <c r="GX131" s="14"/>
      <c r="GY131" s="14"/>
      <c r="GZ131" s="14"/>
      <c r="HA131" s="14"/>
      <c r="HB131" s="14"/>
      <c r="HC131" s="14"/>
    </row>
    <row r="132" spans="1:211" s="15" customFormat="1" x14ac:dyDescent="0.2">
      <c r="A132" s="12"/>
      <c r="B132" s="16"/>
      <c r="C132" s="12"/>
      <c r="D132" s="13"/>
      <c r="E132" s="12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  <c r="EC132" s="14"/>
      <c r="ED132" s="14"/>
      <c r="EE132" s="14"/>
      <c r="EF132" s="14"/>
      <c r="EG132" s="14"/>
      <c r="EH132" s="14"/>
      <c r="EI132" s="14"/>
      <c r="EJ132" s="14"/>
      <c r="EK132" s="14"/>
      <c r="EL132" s="14"/>
      <c r="EM132" s="14"/>
      <c r="EN132" s="14"/>
      <c r="EO132" s="14"/>
      <c r="EP132" s="14"/>
      <c r="EQ132" s="14"/>
      <c r="ER132" s="14"/>
      <c r="ES132" s="14"/>
      <c r="ET132" s="14"/>
      <c r="EU132" s="14"/>
      <c r="EV132" s="14"/>
      <c r="EW132" s="14"/>
      <c r="EX132" s="14"/>
      <c r="EY132" s="14"/>
      <c r="EZ132" s="14"/>
      <c r="FA132" s="14"/>
      <c r="FB132" s="14"/>
      <c r="FC132" s="14"/>
      <c r="FD132" s="14"/>
      <c r="FE132" s="14"/>
      <c r="FF132" s="14"/>
      <c r="FG132" s="14"/>
      <c r="FH132" s="14"/>
      <c r="FI132" s="14"/>
      <c r="FJ132" s="14"/>
      <c r="FK132" s="14"/>
      <c r="FL132" s="14"/>
      <c r="FM132" s="14"/>
      <c r="FN132" s="14"/>
      <c r="FO132" s="14"/>
      <c r="FP132" s="14"/>
      <c r="FQ132" s="14"/>
      <c r="FR132" s="14"/>
      <c r="FS132" s="14"/>
      <c r="FT132" s="14"/>
      <c r="FU132" s="14"/>
      <c r="FV132" s="14"/>
      <c r="FW132" s="14"/>
      <c r="FX132" s="14"/>
      <c r="FY132" s="14"/>
      <c r="FZ132" s="14"/>
      <c r="GA132" s="14"/>
      <c r="GB132" s="14"/>
      <c r="GC132" s="14"/>
      <c r="GD132" s="14"/>
      <c r="GE132" s="14"/>
      <c r="GF132" s="14"/>
      <c r="GG132" s="14"/>
      <c r="GH132" s="14"/>
      <c r="GI132" s="14"/>
      <c r="GJ132" s="14"/>
      <c r="GK132" s="14"/>
      <c r="GL132" s="14"/>
      <c r="GM132" s="14"/>
      <c r="GN132" s="14"/>
      <c r="GO132" s="14"/>
      <c r="GP132" s="14"/>
      <c r="GQ132" s="14"/>
      <c r="GR132" s="14"/>
      <c r="GS132" s="14"/>
      <c r="GT132" s="14"/>
      <c r="GU132" s="14"/>
      <c r="GV132" s="14"/>
      <c r="GW132" s="14"/>
      <c r="GX132" s="14"/>
      <c r="GY132" s="14"/>
      <c r="GZ132" s="14"/>
      <c r="HA132" s="14"/>
      <c r="HB132" s="14"/>
      <c r="HC132" s="14"/>
    </row>
    <row r="133" spans="1:211" s="15" customFormat="1" x14ac:dyDescent="0.2">
      <c r="A133" s="12"/>
      <c r="B133" s="16"/>
      <c r="C133" s="12"/>
      <c r="D133" s="13"/>
      <c r="E133" s="12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  <c r="EM133" s="14"/>
      <c r="EN133" s="14"/>
      <c r="EO133" s="14"/>
      <c r="EP133" s="14"/>
      <c r="EQ133" s="14"/>
      <c r="ER133" s="14"/>
      <c r="ES133" s="14"/>
      <c r="ET133" s="14"/>
      <c r="EU133" s="14"/>
      <c r="EV133" s="14"/>
      <c r="EW133" s="14"/>
      <c r="EX133" s="14"/>
      <c r="EY133" s="14"/>
      <c r="EZ133" s="14"/>
      <c r="FA133" s="14"/>
      <c r="FB133" s="14"/>
      <c r="FC133" s="14"/>
      <c r="FD133" s="14"/>
      <c r="FE133" s="14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  <c r="GW133" s="14"/>
      <c r="GX133" s="14"/>
      <c r="GY133" s="14"/>
      <c r="GZ133" s="14"/>
      <c r="HA133" s="14"/>
      <c r="HB133" s="14"/>
      <c r="HC133" s="14"/>
    </row>
    <row r="134" spans="1:211" s="15" customFormat="1" x14ac:dyDescent="0.2">
      <c r="A134" s="12"/>
      <c r="B134" s="16"/>
      <c r="C134" s="12"/>
      <c r="D134" s="13"/>
      <c r="E134" s="12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  <c r="EC134" s="14"/>
      <c r="ED134" s="14"/>
      <c r="EE134" s="14"/>
      <c r="EF134" s="14"/>
      <c r="EG134" s="14"/>
      <c r="EH134" s="14"/>
      <c r="EI134" s="14"/>
      <c r="EJ134" s="14"/>
      <c r="EK134" s="14"/>
      <c r="EL134" s="14"/>
      <c r="EM134" s="14"/>
      <c r="EN134" s="14"/>
      <c r="EO134" s="14"/>
      <c r="EP134" s="14"/>
      <c r="EQ134" s="14"/>
      <c r="ER134" s="14"/>
      <c r="ES134" s="14"/>
      <c r="ET134" s="14"/>
      <c r="EU134" s="14"/>
      <c r="EV134" s="14"/>
      <c r="EW134" s="14"/>
      <c r="EX134" s="14"/>
      <c r="EY134" s="14"/>
      <c r="EZ134" s="14"/>
      <c r="FA134" s="14"/>
      <c r="FB134" s="14"/>
      <c r="FC134" s="14"/>
      <c r="FD134" s="14"/>
      <c r="FE134" s="14"/>
      <c r="FF134" s="14"/>
      <c r="FG134" s="14"/>
      <c r="FH134" s="14"/>
      <c r="FI134" s="14"/>
      <c r="FJ134" s="14"/>
      <c r="FK134" s="14"/>
      <c r="FL134" s="14"/>
      <c r="FM134" s="14"/>
      <c r="FN134" s="14"/>
      <c r="FO134" s="14"/>
      <c r="FP134" s="14"/>
      <c r="FQ134" s="14"/>
      <c r="FR134" s="14"/>
      <c r="FS134" s="14"/>
      <c r="FT134" s="14"/>
      <c r="FU134" s="14"/>
      <c r="FV134" s="14"/>
      <c r="FW134" s="14"/>
      <c r="FX134" s="14"/>
      <c r="FY134" s="14"/>
      <c r="FZ134" s="14"/>
      <c r="GA134" s="14"/>
      <c r="GB134" s="14"/>
      <c r="GC134" s="14"/>
      <c r="GD134" s="14"/>
      <c r="GE134" s="14"/>
      <c r="GF134" s="14"/>
      <c r="GG134" s="14"/>
      <c r="GH134" s="14"/>
      <c r="GI134" s="14"/>
      <c r="GJ134" s="14"/>
      <c r="GK134" s="14"/>
      <c r="GL134" s="14"/>
      <c r="GM134" s="14"/>
      <c r="GN134" s="14"/>
      <c r="GO134" s="14"/>
      <c r="GP134" s="14"/>
      <c r="GQ134" s="14"/>
      <c r="GR134" s="14"/>
      <c r="GS134" s="14"/>
      <c r="GT134" s="14"/>
      <c r="GU134" s="14"/>
      <c r="GV134" s="14"/>
      <c r="GW134" s="14"/>
      <c r="GX134" s="14"/>
      <c r="GY134" s="14"/>
      <c r="GZ134" s="14"/>
      <c r="HA134" s="14"/>
      <c r="HB134" s="14"/>
      <c r="HC134" s="14"/>
    </row>
    <row r="135" spans="1:211" s="15" customFormat="1" x14ac:dyDescent="0.2">
      <c r="A135" s="30"/>
      <c r="B135" s="16"/>
      <c r="C135" s="12"/>
      <c r="D135" s="13"/>
      <c r="E135" s="12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  <c r="EM135" s="14"/>
      <c r="EN135" s="14"/>
      <c r="EO135" s="14"/>
      <c r="EP135" s="14"/>
      <c r="EQ135" s="14"/>
      <c r="ER135" s="14"/>
      <c r="ES135" s="14"/>
      <c r="ET135" s="14"/>
      <c r="EU135" s="14"/>
      <c r="EV135" s="14"/>
      <c r="EW135" s="14"/>
      <c r="EX135" s="14"/>
      <c r="EY135" s="14"/>
      <c r="EZ135" s="14"/>
      <c r="FA135" s="14"/>
      <c r="FB135" s="14"/>
      <c r="FC135" s="14"/>
      <c r="FD135" s="14"/>
      <c r="FE135" s="14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  <c r="GW135" s="14"/>
      <c r="GX135" s="14"/>
      <c r="GY135" s="14"/>
      <c r="GZ135" s="14"/>
      <c r="HA135" s="14"/>
      <c r="HB135" s="14"/>
      <c r="HC135" s="14"/>
    </row>
    <row r="136" spans="1:211" s="15" customFormat="1" x14ac:dyDescent="0.2">
      <c r="A136" s="30"/>
      <c r="B136" s="17"/>
      <c r="C136" s="12"/>
      <c r="D136" s="13"/>
      <c r="E136" s="12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  <c r="GW136" s="14"/>
      <c r="GX136" s="14"/>
      <c r="GY136" s="14"/>
      <c r="GZ136" s="14"/>
      <c r="HA136" s="14"/>
      <c r="HB136" s="14"/>
      <c r="HC136" s="14"/>
    </row>
    <row r="137" spans="1:211" s="15" customFormat="1" ht="18" x14ac:dyDescent="0.2">
      <c r="B137" s="18"/>
      <c r="C137" s="12"/>
      <c r="D137" s="13"/>
      <c r="E137" s="12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</row>
    <row r="138" spans="1:211" s="15" customFormat="1" x14ac:dyDescent="0.2">
      <c r="A138" s="12"/>
      <c r="B138" s="12"/>
      <c r="C138" s="12"/>
      <c r="D138" s="13"/>
      <c r="E138" s="12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  <c r="EM138" s="14"/>
      <c r="EN138" s="14"/>
      <c r="EO138" s="14"/>
      <c r="EP138" s="14"/>
      <c r="EQ138" s="14"/>
      <c r="ER138" s="14"/>
      <c r="ES138" s="14"/>
      <c r="ET138" s="14"/>
      <c r="EU138" s="14"/>
      <c r="EV138" s="14"/>
      <c r="EW138" s="14"/>
      <c r="EX138" s="14"/>
      <c r="EY138" s="14"/>
      <c r="EZ138" s="14"/>
      <c r="FA138" s="14"/>
      <c r="FB138" s="14"/>
      <c r="FC138" s="14"/>
      <c r="FD138" s="14"/>
      <c r="FE138" s="14"/>
      <c r="FF138" s="14"/>
      <c r="FG138" s="14"/>
      <c r="FH138" s="14"/>
      <c r="FI138" s="14"/>
      <c r="FJ138" s="14"/>
      <c r="FK138" s="14"/>
      <c r="FL138" s="14"/>
      <c r="FM138" s="14"/>
      <c r="FN138" s="14"/>
      <c r="FO138" s="14"/>
      <c r="FP138" s="14"/>
      <c r="FQ138" s="14"/>
      <c r="FR138" s="14"/>
      <c r="FS138" s="14"/>
      <c r="FT138" s="14"/>
      <c r="FU138" s="14"/>
      <c r="FV138" s="14"/>
      <c r="FW138" s="14"/>
      <c r="FX138" s="14"/>
      <c r="FY138" s="14"/>
      <c r="FZ138" s="14"/>
      <c r="GA138" s="14"/>
      <c r="GB138" s="14"/>
      <c r="GC138" s="14"/>
      <c r="GD138" s="14"/>
      <c r="GE138" s="14"/>
      <c r="GF138" s="14"/>
      <c r="GG138" s="14"/>
      <c r="GH138" s="14"/>
      <c r="GI138" s="14"/>
      <c r="GJ138" s="14"/>
      <c r="GK138" s="14"/>
      <c r="GL138" s="14"/>
      <c r="GM138" s="14"/>
      <c r="GN138" s="14"/>
      <c r="GO138" s="14"/>
      <c r="GP138" s="14"/>
      <c r="GQ138" s="14"/>
      <c r="GR138" s="14"/>
      <c r="GS138" s="14"/>
      <c r="GT138" s="14"/>
      <c r="GU138" s="14"/>
      <c r="GV138" s="14"/>
      <c r="GW138" s="14"/>
      <c r="GX138" s="14"/>
      <c r="GY138" s="14"/>
      <c r="GZ138" s="14"/>
      <c r="HA138" s="14"/>
      <c r="HB138" s="14"/>
      <c r="HC138" s="14"/>
    </row>
    <row r="139" spans="1:211" s="15" customFormat="1" x14ac:dyDescent="0.2">
      <c r="A139" s="12"/>
      <c r="B139" s="12"/>
      <c r="C139" s="12"/>
      <c r="D139" s="13"/>
      <c r="E139" s="12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  <c r="EM139" s="14"/>
      <c r="EN139" s="14"/>
      <c r="EO139" s="14"/>
      <c r="EP139" s="14"/>
      <c r="EQ139" s="14"/>
      <c r="ER139" s="14"/>
      <c r="ES139" s="14"/>
      <c r="ET139" s="14"/>
      <c r="EU139" s="14"/>
      <c r="EV139" s="14"/>
      <c r="EW139" s="14"/>
      <c r="EX139" s="14"/>
      <c r="EY139" s="14"/>
      <c r="EZ139" s="14"/>
      <c r="FA139" s="14"/>
      <c r="FB139" s="14"/>
      <c r="FC139" s="14"/>
      <c r="FD139" s="14"/>
      <c r="FE139" s="14"/>
      <c r="FF139" s="14"/>
      <c r="FG139" s="14"/>
      <c r="FH139" s="14"/>
      <c r="FI139" s="14"/>
      <c r="FJ139" s="14"/>
      <c r="FK139" s="14"/>
      <c r="FL139" s="14"/>
      <c r="FM139" s="14"/>
      <c r="FN139" s="14"/>
      <c r="FO139" s="14"/>
      <c r="FP139" s="14"/>
      <c r="FQ139" s="14"/>
      <c r="FR139" s="14"/>
      <c r="FS139" s="14"/>
      <c r="FT139" s="14"/>
      <c r="FU139" s="14"/>
      <c r="FV139" s="14"/>
      <c r="FW139" s="14"/>
      <c r="FX139" s="14"/>
      <c r="FY139" s="14"/>
      <c r="FZ139" s="14"/>
      <c r="GA139" s="14"/>
      <c r="GB139" s="14"/>
      <c r="GC139" s="14"/>
      <c r="GD139" s="14"/>
      <c r="GE139" s="14"/>
      <c r="GF139" s="14"/>
      <c r="GG139" s="14"/>
      <c r="GH139" s="14"/>
      <c r="GI139" s="14"/>
      <c r="GJ139" s="14"/>
      <c r="GK139" s="14"/>
      <c r="GL139" s="14"/>
      <c r="GM139" s="14"/>
      <c r="GN139" s="14"/>
      <c r="GO139" s="14"/>
      <c r="GP139" s="14"/>
      <c r="GQ139" s="14"/>
      <c r="GR139" s="14"/>
      <c r="GS139" s="14"/>
      <c r="GT139" s="14"/>
      <c r="GU139" s="14"/>
      <c r="GV139" s="14"/>
      <c r="GW139" s="14"/>
      <c r="GX139" s="14"/>
      <c r="GY139" s="14"/>
      <c r="GZ139" s="14"/>
      <c r="HA139" s="14"/>
      <c r="HB139" s="14"/>
      <c r="HC139" s="14"/>
    </row>
    <row r="140" spans="1:211" s="15" customFormat="1" x14ac:dyDescent="0.2">
      <c r="A140" s="12"/>
      <c r="B140" s="12"/>
      <c r="C140" s="12"/>
      <c r="D140" s="13"/>
      <c r="E140" s="12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  <c r="EM140" s="14"/>
      <c r="EN140" s="14"/>
      <c r="EO140" s="14"/>
      <c r="EP140" s="14"/>
      <c r="EQ140" s="14"/>
      <c r="ER140" s="14"/>
      <c r="ES140" s="14"/>
      <c r="ET140" s="14"/>
      <c r="EU140" s="14"/>
      <c r="EV140" s="14"/>
      <c r="EW140" s="14"/>
      <c r="EX140" s="14"/>
      <c r="EY140" s="14"/>
      <c r="EZ140" s="14"/>
      <c r="FA140" s="14"/>
      <c r="FB140" s="14"/>
      <c r="FC140" s="14"/>
      <c r="FD140" s="14"/>
      <c r="FE140" s="14"/>
      <c r="FF140" s="14"/>
      <c r="FG140" s="14"/>
      <c r="FH140" s="14"/>
      <c r="FI140" s="14"/>
      <c r="FJ140" s="14"/>
      <c r="FK140" s="14"/>
      <c r="FL140" s="14"/>
      <c r="FM140" s="14"/>
      <c r="FN140" s="14"/>
      <c r="FO140" s="14"/>
      <c r="FP140" s="14"/>
      <c r="FQ140" s="14"/>
      <c r="FR140" s="14"/>
      <c r="FS140" s="14"/>
      <c r="FT140" s="14"/>
      <c r="FU140" s="14"/>
      <c r="FV140" s="14"/>
      <c r="FW140" s="14"/>
      <c r="FX140" s="14"/>
      <c r="FY140" s="14"/>
      <c r="FZ140" s="14"/>
      <c r="GA140" s="14"/>
      <c r="GB140" s="14"/>
      <c r="GC140" s="14"/>
      <c r="GD140" s="14"/>
      <c r="GE140" s="14"/>
      <c r="GF140" s="14"/>
      <c r="GG140" s="14"/>
      <c r="GH140" s="14"/>
      <c r="GI140" s="14"/>
      <c r="GJ140" s="14"/>
      <c r="GK140" s="14"/>
      <c r="GL140" s="14"/>
      <c r="GM140" s="14"/>
      <c r="GN140" s="14"/>
      <c r="GO140" s="14"/>
      <c r="GP140" s="14"/>
      <c r="GQ140" s="14"/>
      <c r="GR140" s="14"/>
      <c r="GS140" s="14"/>
      <c r="GT140" s="14"/>
      <c r="GU140" s="14"/>
      <c r="GV140" s="14"/>
      <c r="GW140" s="14"/>
      <c r="GX140" s="14"/>
      <c r="GY140" s="14"/>
      <c r="GZ140" s="14"/>
      <c r="HA140" s="14"/>
      <c r="HB140" s="14"/>
      <c r="HC140" s="14"/>
    </row>
    <row r="141" spans="1:211" s="15" customFormat="1" x14ac:dyDescent="0.2">
      <c r="A141" s="12"/>
      <c r="B141" s="12"/>
      <c r="C141" s="12"/>
      <c r="D141" s="13"/>
      <c r="E141" s="12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</row>
    <row r="142" spans="1:211" s="15" customFormat="1" x14ac:dyDescent="0.2">
      <c r="A142" s="12"/>
      <c r="B142" s="12"/>
      <c r="C142" s="12"/>
      <c r="D142" s="13"/>
      <c r="E142" s="12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  <c r="EM142" s="14"/>
      <c r="EN142" s="14"/>
      <c r="EO142" s="14"/>
      <c r="EP142" s="14"/>
      <c r="EQ142" s="14"/>
      <c r="ER142" s="14"/>
      <c r="ES142" s="14"/>
      <c r="ET142" s="14"/>
      <c r="EU142" s="14"/>
      <c r="EV142" s="14"/>
      <c r="EW142" s="14"/>
      <c r="EX142" s="14"/>
      <c r="EY142" s="14"/>
      <c r="EZ142" s="14"/>
      <c r="FA142" s="14"/>
      <c r="FB142" s="14"/>
      <c r="FC142" s="14"/>
      <c r="FD142" s="14"/>
      <c r="FE142" s="14"/>
      <c r="FF142" s="14"/>
      <c r="FG142" s="14"/>
      <c r="FH142" s="14"/>
      <c r="FI142" s="14"/>
      <c r="FJ142" s="14"/>
      <c r="FK142" s="14"/>
      <c r="FL142" s="14"/>
      <c r="FM142" s="14"/>
      <c r="FN142" s="14"/>
      <c r="FO142" s="14"/>
      <c r="FP142" s="14"/>
      <c r="FQ142" s="14"/>
      <c r="FR142" s="14"/>
      <c r="FS142" s="14"/>
      <c r="FT142" s="14"/>
      <c r="FU142" s="14"/>
      <c r="FV142" s="14"/>
      <c r="FW142" s="14"/>
      <c r="FX142" s="14"/>
      <c r="FY142" s="14"/>
      <c r="FZ142" s="14"/>
      <c r="GA142" s="14"/>
      <c r="GB142" s="14"/>
      <c r="GC142" s="14"/>
      <c r="GD142" s="14"/>
      <c r="GE142" s="14"/>
      <c r="GF142" s="14"/>
      <c r="GG142" s="14"/>
      <c r="GH142" s="14"/>
      <c r="GI142" s="14"/>
      <c r="GJ142" s="14"/>
      <c r="GK142" s="14"/>
      <c r="GL142" s="14"/>
      <c r="GM142" s="14"/>
      <c r="GN142" s="14"/>
      <c r="GO142" s="14"/>
      <c r="GP142" s="14"/>
      <c r="GQ142" s="14"/>
      <c r="GR142" s="14"/>
      <c r="GS142" s="14"/>
      <c r="GT142" s="14"/>
      <c r="GU142" s="14"/>
      <c r="GV142" s="14"/>
      <c r="GW142" s="14"/>
      <c r="GX142" s="14"/>
      <c r="GY142" s="14"/>
      <c r="GZ142" s="14"/>
      <c r="HA142" s="14"/>
      <c r="HB142" s="14"/>
      <c r="HC142" s="14"/>
    </row>
    <row r="143" spans="1:211" s="15" customFormat="1" x14ac:dyDescent="0.2">
      <c r="A143" s="12"/>
      <c r="B143" s="12"/>
      <c r="C143" s="12"/>
      <c r="D143" s="13"/>
      <c r="E143" s="12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</row>
    <row r="144" spans="1:211" s="15" customFormat="1" x14ac:dyDescent="0.2">
      <c r="A144" s="12"/>
      <c r="B144" s="12"/>
      <c r="C144" s="12"/>
      <c r="D144" s="13"/>
      <c r="E144" s="12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</row>
    <row r="145" spans="1:211" s="15" customFormat="1" x14ac:dyDescent="0.2">
      <c r="A145" s="12"/>
      <c r="B145" s="12"/>
      <c r="C145" s="12"/>
      <c r="D145" s="13"/>
      <c r="E145" s="12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</row>
    <row r="146" spans="1:211" s="15" customFormat="1" x14ac:dyDescent="0.2">
      <c r="A146" s="12"/>
      <c r="B146" s="12"/>
      <c r="C146" s="12"/>
      <c r="D146" s="13"/>
      <c r="E146" s="12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</row>
    <row r="147" spans="1:211" s="15" customFormat="1" x14ac:dyDescent="0.2">
      <c r="A147" s="12"/>
      <c r="B147" s="12"/>
      <c r="C147" s="12"/>
      <c r="D147" s="13"/>
      <c r="E147" s="12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</row>
  </sheetData>
  <mergeCells count="13">
    <mergeCell ref="A1:H7"/>
    <mergeCell ref="F119:H119"/>
    <mergeCell ref="A10:D10"/>
    <mergeCell ref="A11:D11"/>
    <mergeCell ref="A12:D12"/>
    <mergeCell ref="A13:D13"/>
    <mergeCell ref="F118:H118"/>
    <mergeCell ref="C121:D121"/>
    <mergeCell ref="C120:D120"/>
    <mergeCell ref="C119:D119"/>
    <mergeCell ref="F120:H120"/>
    <mergeCell ref="A8:K8"/>
    <mergeCell ref="F117:H117"/>
  </mergeCells>
  <phoneticPr fontId="0" type="noConversion"/>
  <conditionalFormatting sqref="I16">
    <cfRule type="expression" dxfId="61" priority="69" stopIfTrue="1">
      <formula>J16&lt;6</formula>
    </cfRule>
  </conditionalFormatting>
  <conditionalFormatting sqref="I20">
    <cfRule type="expression" dxfId="60" priority="68" stopIfTrue="1">
      <formula>J20&lt;6</formula>
    </cfRule>
  </conditionalFormatting>
  <conditionalFormatting sqref="I21">
    <cfRule type="expression" dxfId="59" priority="67" stopIfTrue="1">
      <formula>J21&lt;6</formula>
    </cfRule>
  </conditionalFormatting>
  <conditionalFormatting sqref="I22">
    <cfRule type="expression" dxfId="58" priority="66" stopIfTrue="1">
      <formula>J22&lt;6</formula>
    </cfRule>
  </conditionalFormatting>
  <conditionalFormatting sqref="I23">
    <cfRule type="expression" dxfId="57" priority="65" stopIfTrue="1">
      <formula>J23&lt;6</formula>
    </cfRule>
  </conditionalFormatting>
  <conditionalFormatting sqref="I24">
    <cfRule type="expression" dxfId="56" priority="64" stopIfTrue="1">
      <formula>J24&lt;6</formula>
    </cfRule>
  </conditionalFormatting>
  <conditionalFormatting sqref="I25">
    <cfRule type="expression" dxfId="55" priority="63" stopIfTrue="1">
      <formula>J25&lt;6</formula>
    </cfRule>
  </conditionalFormatting>
  <conditionalFormatting sqref="I26">
    <cfRule type="expression" dxfId="54" priority="62" stopIfTrue="1">
      <formula>J26&lt;6</formula>
    </cfRule>
  </conditionalFormatting>
  <conditionalFormatting sqref="I29">
    <cfRule type="expression" dxfId="53" priority="61" stopIfTrue="1">
      <formula>J29&lt;6</formula>
    </cfRule>
  </conditionalFormatting>
  <conditionalFormatting sqref="I30">
    <cfRule type="expression" dxfId="52" priority="60" stopIfTrue="1">
      <formula>J30&lt;6</formula>
    </cfRule>
  </conditionalFormatting>
  <conditionalFormatting sqref="I31">
    <cfRule type="expression" dxfId="51" priority="59" stopIfTrue="1">
      <formula>J31&lt;6</formula>
    </cfRule>
  </conditionalFormatting>
  <conditionalFormatting sqref="I32">
    <cfRule type="expression" dxfId="50" priority="58" stopIfTrue="1">
      <formula>J32&lt;6</formula>
    </cfRule>
  </conditionalFormatting>
  <conditionalFormatting sqref="I33">
    <cfRule type="expression" dxfId="49" priority="57" stopIfTrue="1">
      <formula>J33&lt;6</formula>
    </cfRule>
  </conditionalFormatting>
  <conditionalFormatting sqref="I34">
    <cfRule type="expression" dxfId="48" priority="56" stopIfTrue="1">
      <formula>J34&lt;6</formula>
    </cfRule>
  </conditionalFormatting>
  <conditionalFormatting sqref="I35">
    <cfRule type="expression" dxfId="47" priority="55" stopIfTrue="1">
      <formula>J35&lt;6</formula>
    </cfRule>
  </conditionalFormatting>
  <conditionalFormatting sqref="I36">
    <cfRule type="expression" dxfId="46" priority="54" stopIfTrue="1">
      <formula>J36&lt;6</formula>
    </cfRule>
  </conditionalFormatting>
  <conditionalFormatting sqref="I39">
    <cfRule type="expression" dxfId="45" priority="53" stopIfTrue="1">
      <formula>J39&lt;6</formula>
    </cfRule>
  </conditionalFormatting>
  <conditionalFormatting sqref="I40">
    <cfRule type="expression" dxfId="44" priority="52" stopIfTrue="1">
      <formula>J40&lt;6</formula>
    </cfRule>
  </conditionalFormatting>
  <conditionalFormatting sqref="I43">
    <cfRule type="expression" dxfId="43" priority="51" stopIfTrue="1">
      <formula>J43&lt;6</formula>
    </cfRule>
  </conditionalFormatting>
  <conditionalFormatting sqref="I44">
    <cfRule type="expression" dxfId="42" priority="50" stopIfTrue="1">
      <formula>J44&lt;6</formula>
    </cfRule>
  </conditionalFormatting>
  <conditionalFormatting sqref="I45">
    <cfRule type="expression" dxfId="41" priority="49" stopIfTrue="1">
      <formula>J45&lt;6</formula>
    </cfRule>
  </conditionalFormatting>
  <conditionalFormatting sqref="I46">
    <cfRule type="expression" dxfId="40" priority="48" stopIfTrue="1">
      <formula>J46&lt;6</formula>
    </cfRule>
  </conditionalFormatting>
  <conditionalFormatting sqref="I47">
    <cfRule type="expression" dxfId="39" priority="47" stopIfTrue="1">
      <formula>J47&lt;6</formula>
    </cfRule>
  </conditionalFormatting>
  <conditionalFormatting sqref="I48">
    <cfRule type="expression" dxfId="38" priority="46" stopIfTrue="1">
      <formula>J48&lt;6</formula>
    </cfRule>
  </conditionalFormatting>
  <conditionalFormatting sqref="I49">
    <cfRule type="expression" dxfId="37" priority="45" stopIfTrue="1">
      <formula>J49&lt;6</formula>
    </cfRule>
  </conditionalFormatting>
  <conditionalFormatting sqref="I52">
    <cfRule type="expression" dxfId="36" priority="44" stopIfTrue="1">
      <formula>J52&lt;6</formula>
    </cfRule>
  </conditionalFormatting>
  <conditionalFormatting sqref="I53">
    <cfRule type="expression" dxfId="35" priority="43" stopIfTrue="1">
      <formula>J53&lt;6</formula>
    </cfRule>
  </conditionalFormatting>
  <conditionalFormatting sqref="I54">
    <cfRule type="expression" dxfId="34" priority="42" stopIfTrue="1">
      <formula>J54&lt;6</formula>
    </cfRule>
  </conditionalFormatting>
  <conditionalFormatting sqref="I57">
    <cfRule type="expression" dxfId="33" priority="41" stopIfTrue="1">
      <formula>J57&lt;6</formula>
    </cfRule>
  </conditionalFormatting>
  <conditionalFormatting sqref="I58">
    <cfRule type="expression" dxfId="32" priority="40" stopIfTrue="1">
      <formula>J58&lt;6</formula>
    </cfRule>
  </conditionalFormatting>
  <conditionalFormatting sqref="I59">
    <cfRule type="expression" dxfId="31" priority="39" stopIfTrue="1">
      <formula>J59&lt;6</formula>
    </cfRule>
  </conditionalFormatting>
  <conditionalFormatting sqref="I62">
    <cfRule type="expression" dxfId="30" priority="38" stopIfTrue="1">
      <formula>J62&lt;6</formula>
    </cfRule>
  </conditionalFormatting>
  <conditionalFormatting sqref="I65">
    <cfRule type="expression" dxfId="29" priority="37" stopIfTrue="1">
      <formula>J65&lt;6</formula>
    </cfRule>
  </conditionalFormatting>
  <conditionalFormatting sqref="I66">
    <cfRule type="expression" dxfId="28" priority="36" stopIfTrue="1">
      <formula>J66&lt;6</formula>
    </cfRule>
  </conditionalFormatting>
  <conditionalFormatting sqref="I67">
    <cfRule type="expression" dxfId="27" priority="35" stopIfTrue="1">
      <formula>J67&lt;6</formula>
    </cfRule>
  </conditionalFormatting>
  <conditionalFormatting sqref="I69">
    <cfRule type="expression" dxfId="26" priority="34" stopIfTrue="1">
      <formula>J69&lt;6</formula>
    </cfRule>
  </conditionalFormatting>
  <conditionalFormatting sqref="I70">
    <cfRule type="expression" dxfId="25" priority="33" stopIfTrue="1">
      <formula>J70&lt;6</formula>
    </cfRule>
  </conditionalFormatting>
  <conditionalFormatting sqref="I71">
    <cfRule type="expression" dxfId="24" priority="32" stopIfTrue="1">
      <formula>J71&lt;6</formula>
    </cfRule>
  </conditionalFormatting>
  <conditionalFormatting sqref="I72">
    <cfRule type="expression" dxfId="23" priority="31" stopIfTrue="1">
      <formula>J72&lt;6</formula>
    </cfRule>
  </conditionalFormatting>
  <conditionalFormatting sqref="I74">
    <cfRule type="expression" dxfId="22" priority="30" stopIfTrue="1">
      <formula>J74&lt;6</formula>
    </cfRule>
  </conditionalFormatting>
  <conditionalFormatting sqref="I75">
    <cfRule type="expression" dxfId="21" priority="29" stopIfTrue="1">
      <formula>J75&lt;6</formula>
    </cfRule>
  </conditionalFormatting>
  <conditionalFormatting sqref="I76">
    <cfRule type="expression" dxfId="20" priority="28" stopIfTrue="1">
      <formula>J76&lt;6</formula>
    </cfRule>
  </conditionalFormatting>
  <conditionalFormatting sqref="I77">
    <cfRule type="expression" dxfId="19" priority="27" stopIfTrue="1">
      <formula>J77&lt;6</formula>
    </cfRule>
  </conditionalFormatting>
  <conditionalFormatting sqref="I78">
    <cfRule type="expression" dxfId="18" priority="26" stopIfTrue="1">
      <formula>J78&lt;6</formula>
    </cfRule>
  </conditionalFormatting>
  <conditionalFormatting sqref="I79">
    <cfRule type="expression" dxfId="17" priority="25" stopIfTrue="1">
      <formula>J79&lt;6</formula>
    </cfRule>
  </conditionalFormatting>
  <conditionalFormatting sqref="I80">
    <cfRule type="expression" dxfId="16" priority="24" stopIfTrue="1">
      <formula>J80&lt;6</formula>
    </cfRule>
  </conditionalFormatting>
  <conditionalFormatting sqref="I81">
    <cfRule type="expression" dxfId="15" priority="23" stopIfTrue="1">
      <formula>J81&lt;6</formula>
    </cfRule>
  </conditionalFormatting>
  <conditionalFormatting sqref="I82">
    <cfRule type="expression" dxfId="14" priority="22" stopIfTrue="1">
      <formula>J82&lt;6</formula>
    </cfRule>
  </conditionalFormatting>
  <conditionalFormatting sqref="I83">
    <cfRule type="expression" dxfId="13" priority="21" stopIfTrue="1">
      <formula>J83&lt;6</formula>
    </cfRule>
  </conditionalFormatting>
  <conditionalFormatting sqref="I84">
    <cfRule type="expression" dxfId="12" priority="20" stopIfTrue="1">
      <formula>J84&lt;6</formula>
    </cfRule>
  </conditionalFormatting>
  <conditionalFormatting sqref="I91">
    <cfRule type="expression" dxfId="11" priority="19" stopIfTrue="1">
      <formula>J91&lt;6</formula>
    </cfRule>
  </conditionalFormatting>
  <conditionalFormatting sqref="I92">
    <cfRule type="expression" dxfId="10" priority="18" stopIfTrue="1">
      <formula>J92&lt;6</formula>
    </cfRule>
  </conditionalFormatting>
  <conditionalFormatting sqref="I93">
    <cfRule type="expression" dxfId="9" priority="17" stopIfTrue="1">
      <formula>J93&lt;6</formula>
    </cfRule>
  </conditionalFormatting>
  <conditionalFormatting sqref="I94">
    <cfRule type="expression" dxfId="8" priority="16" stopIfTrue="1">
      <formula>J94&lt;6</formula>
    </cfRule>
  </conditionalFormatting>
  <conditionalFormatting sqref="I97">
    <cfRule type="expression" dxfId="7" priority="15" stopIfTrue="1">
      <formula>J97&lt;6</formula>
    </cfRule>
  </conditionalFormatting>
  <conditionalFormatting sqref="I98">
    <cfRule type="expression" dxfId="6" priority="14" stopIfTrue="1">
      <formula>J98&lt;6</formula>
    </cfRule>
  </conditionalFormatting>
  <conditionalFormatting sqref="I103">
    <cfRule type="expression" dxfId="5" priority="13" stopIfTrue="1">
      <formula>J103&lt;6</formula>
    </cfRule>
  </conditionalFormatting>
  <conditionalFormatting sqref="I104">
    <cfRule type="expression" dxfId="4" priority="12" stopIfTrue="1">
      <formula>J104&lt;6</formula>
    </cfRule>
  </conditionalFormatting>
  <conditionalFormatting sqref="I105">
    <cfRule type="expression" dxfId="3" priority="11" stopIfTrue="1">
      <formula>J105&lt;6</formula>
    </cfRule>
  </conditionalFormatting>
  <conditionalFormatting sqref="I108">
    <cfRule type="expression" dxfId="2" priority="10" stopIfTrue="1">
      <formula>J108&lt;6</formula>
    </cfRule>
  </conditionalFormatting>
  <conditionalFormatting sqref="I109">
    <cfRule type="expression" dxfId="1" priority="9" stopIfTrue="1">
      <formula>J109&lt;6</formula>
    </cfRule>
  </conditionalFormatting>
  <conditionalFormatting sqref="I110">
    <cfRule type="expression" dxfId="0" priority="8" stopIfTrue="1">
      <formula>J110&lt;6</formula>
    </cfRule>
  </conditionalFormatting>
  <printOptions horizontalCentered="1" verticalCentered="1"/>
  <pageMargins left="0.98425196850393704" right="0.98425196850393704" top="1.3779527559055118" bottom="1.1811023622047245" header="0.51181102362204722" footer="0.51181102362204722"/>
  <pageSetup paperSize="9" scale="58" firstPageNumber="0" fitToHeight="0" orientation="portrait" horizontalDpi="300" verticalDpi="300" r:id="rId1"/>
  <headerFooter scaleWithDoc="0" alignWithMargins="0">
    <oddHeader>&amp;L&amp;G&amp;C&amp;"Arial,Negrito"&amp;14PREFEITURA MUNICIPAL DE AGUDOS
Secretaria de Obras</oddHeader>
    <oddFooter>&amp;C* Este documento não contèm &amp;9emendas e/ou rasuras *
Rua Décio Antônio Balestra nº 272 - Jd Santa Terezinha - CEP: 17120-386 - Tel: (14) 3262-0638&amp;R&amp;9&amp;P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SUPORTE-ADM</cp:lastModifiedBy>
  <cp:lastPrinted>2023-06-01T17:57:26Z</cp:lastPrinted>
  <dcterms:created xsi:type="dcterms:W3CDTF">2012-07-23T19:03:05Z</dcterms:created>
  <dcterms:modified xsi:type="dcterms:W3CDTF">2023-09-05T18:04:28Z</dcterms:modified>
</cp:coreProperties>
</file>