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Orçamento" sheetId="1" r:id="rId1"/>
    <sheet name="Cronograma" sheetId="2" r:id="rId2"/>
    <sheet name="Desembolso" sheetId="3" r:id="rId3"/>
    <sheet name="Ruas" sheetId="4" r:id="rId4"/>
    <sheet name="BDI" sheetId="5" r:id="rId5"/>
  </sheets>
  <externalReferences>
    <externalReference r:id="rId8"/>
  </externalReferences>
  <definedNames>
    <definedName name="_xlnm.Print_Area" localSheetId="4">'BDI'!$A$1:$F$28</definedName>
    <definedName name="_xlnm.Print_Area" localSheetId="1">'Cronograma'!$A$1:$G$16</definedName>
    <definedName name="_xlnm.Print_Area" localSheetId="2">'Desembolso'!$A$1:$H$31</definedName>
    <definedName name="_xlnm.Print_Area" localSheetId="0">'Orçamento'!$A$1:$I$26</definedName>
    <definedName name="_xlnm.Print_Area" localSheetId="3">'Ruas'!$A$1:$D$14</definedName>
  </definedNames>
  <calcPr fullCalcOnLoad="1"/>
</workbook>
</file>

<file path=xl/sharedStrings.xml><?xml version="1.0" encoding="utf-8"?>
<sst xmlns="http://schemas.openxmlformats.org/spreadsheetml/2006/main" count="144" uniqueCount="88">
  <si>
    <t>ITEM</t>
  </si>
  <si>
    <t>DESCRIÇÃO</t>
  </si>
  <si>
    <t>QUANT.</t>
  </si>
  <si>
    <t>UNID.</t>
  </si>
  <si>
    <t>1.1</t>
  </si>
  <si>
    <t>CPOS</t>
  </si>
  <si>
    <t>Sub-total</t>
  </si>
  <si>
    <t>PREÇO UNIT.</t>
  </si>
  <si>
    <t>TOTAL</t>
  </si>
  <si>
    <t>2.1</t>
  </si>
  <si>
    <t>SERVIÇOS PRELIMINARES</t>
  </si>
  <si>
    <t>PREFEITURA MUNICIPAL DE AGUDOS</t>
  </si>
  <si>
    <t>Placa de identificação para obra</t>
  </si>
  <si>
    <t>02.08.020</t>
  </si>
  <si>
    <t>Imprimação betuminosa ligante</t>
  </si>
  <si>
    <t>54.03.230</t>
  </si>
  <si>
    <t>Camada de rolamento em concreto betuminoso usinado quente - CBUQ</t>
  </si>
  <si>
    <t>54.03.210</t>
  </si>
  <si>
    <t>2.2</t>
  </si>
  <si>
    <t>2.3</t>
  </si>
  <si>
    <t>REF.:</t>
  </si>
  <si>
    <t>CÓD.</t>
  </si>
  <si>
    <t>m²</t>
  </si>
  <si>
    <t>55.01.140</t>
  </si>
  <si>
    <t>Limpeza de Superfície com hidrojateamento</t>
  </si>
  <si>
    <t>m³</t>
  </si>
  <si>
    <t>________________________________</t>
  </si>
  <si>
    <t>VALOR</t>
  </si>
  <si>
    <t>1º MÊS</t>
  </si>
  <si>
    <t>TOTAIS</t>
  </si>
  <si>
    <t>4.1</t>
  </si>
  <si>
    <t>RECAPEAMENTO ASFÁLTICO</t>
  </si>
  <si>
    <t>SINALIZAÇÃO VIÁRIA</t>
  </si>
  <si>
    <t>4.2</t>
  </si>
  <si>
    <t>4.3</t>
  </si>
  <si>
    <t>97.04.010</t>
  </si>
  <si>
    <t>97.05.100</t>
  </si>
  <si>
    <t>46.08.010</t>
  </si>
  <si>
    <t>Sinalização horizontal com tinta vinílica ou acrílica</t>
  </si>
  <si>
    <t>Sinalização vertical em placa de aço galvanizada com pintura em esmalte sintético</t>
  </si>
  <si>
    <t>Tubo aço galvanizado sem costura schedule 40, DN= 3/4´, inclusive conexões</t>
  </si>
  <si>
    <t>2º MÊS</t>
  </si>
  <si>
    <t>QUANTIDADE (m²)</t>
  </si>
  <si>
    <t>BAIRRO</t>
  </si>
  <si>
    <t>DETALHAMENTO DAS RUAS À RECAPEAR</t>
  </si>
  <si>
    <t>m</t>
  </si>
  <si>
    <t>OBJETO: RECAPEAMENTO ASFÁLTICO</t>
  </si>
  <si>
    <t>PLANILHA ORÇAMENTÁRIA</t>
  </si>
  <si>
    <t>CRONOGRAMA FÍSICO-FINANCEIRO</t>
  </si>
  <si>
    <t>-</t>
  </si>
  <si>
    <t>CRONOGRAMA DE DESEMBOLSO</t>
  </si>
  <si>
    <t xml:space="preserve">   GOVERNO DO ESTADO DE SÃO PAULO</t>
  </si>
  <si>
    <t>DATA BASE:</t>
  </si>
  <si>
    <t xml:space="preserve">   SECRETARIA DE DESENVOLVIMENTO REGIONAL</t>
  </si>
  <si>
    <t xml:space="preserve">   SUBSECRETARIA DE CONVÊNIOS COM MUNICÍPIOS E ENTIDADES</t>
  </si>
  <si>
    <t xml:space="preserve">   NÃO GOVERNAMENTAIS</t>
  </si>
  <si>
    <t>PRAZO PROPOSTO</t>
  </si>
  <si>
    <t>FINAL: 720 dias a partir da data da assinatura do convênio</t>
  </si>
  <si>
    <t>Prazo de liberação: em 30 dias após a conclusão da etapa</t>
  </si>
  <si>
    <t>R$</t>
  </si>
  <si>
    <t>RECURSO ESTADUAL</t>
  </si>
  <si>
    <t>RECURSO PRÓPRIO</t>
  </si>
  <si>
    <t>ASSINATURA</t>
  </si>
  <si>
    <t>INÍCIO: Data da assinatura do convênio</t>
  </si>
  <si>
    <t xml:space="preserve">      OBJETO:</t>
  </si>
  <si>
    <t>1ª ETAPA</t>
  </si>
  <si>
    <t>REFERÊNCIA: CPOS 176 - DATA:  17/10/2019</t>
  </si>
  <si>
    <t>PREÇO UNIT. C/ BDI 19,60%</t>
  </si>
  <si>
    <t>BDI: 19,60%</t>
  </si>
  <si>
    <t xml:space="preserve">           PREFEITURA MUNICIPAL DE AGUDOS</t>
  </si>
  <si>
    <t>REFERÊNCIA: CPOS 176 - DATA: 01/07/2019</t>
  </si>
  <si>
    <t>QUANTIDADE</t>
  </si>
  <si>
    <t>PRAZO DE EXECUÇÃO: 360 DIAS</t>
  </si>
  <si>
    <t>ENDEREÇO DA OBRA: AV CELIDONIO NETO, AV MAJOR GASPARINO DE QUADROS, AV BENEDITO OTONI, AGUDOS/SP</t>
  </si>
  <si>
    <t>KARLA FRATINE TATEISHI</t>
  </si>
  <si>
    <t>ARQUITETA E URBANISTA CAU A67746-9</t>
  </si>
  <si>
    <t>RECAPEAMENTO ASFÁLTICO TRECHOS AV CELIDONIO NETO, AV MAJOR GASPARINO DE QUADROS, AV BENEDITO OTONI, AGUDOS/SP</t>
  </si>
  <si>
    <t>PERÍODO 720 DIAS</t>
  </si>
  <si>
    <t>MUNICIPIO:</t>
  </si>
  <si>
    <t>AGUDOS-SP</t>
  </si>
  <si>
    <t xml:space="preserve">ARQUITEA E URBANISTA </t>
  </si>
  <si>
    <t>CAU: A66746-9</t>
  </si>
  <si>
    <t>RRT: 8813046</t>
  </si>
  <si>
    <t>AVENIDA CELIDONIO NETO</t>
  </si>
  <si>
    <t>AVENIDA MAJOR GASPARINO DE QUADROS</t>
  </si>
  <si>
    <t>AVENIDO BENEDITO OTONI</t>
  </si>
  <si>
    <t>CENTRO</t>
  </si>
  <si>
    <t>TOTALA13:H25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</si>
</sst>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"/>
    <numFmt numFmtId="167" formatCode="[$-416]dddd\,\ d&quot; de &quot;mmmm&quot; de &quot;yyyy"/>
    <numFmt numFmtId="168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7.5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165" fontId="2" fillId="0" borderId="10" xfId="6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165" fontId="2" fillId="0" borderId="10" xfId="62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165" fontId="8" fillId="0" borderId="11" xfId="62" applyNumberFormat="1" applyFont="1" applyFill="1" applyBorder="1" applyAlignment="1">
      <alignment horizontal="left" vertical="center" wrapText="1"/>
    </xf>
    <xf numFmtId="165" fontId="8" fillId="0" borderId="11" xfId="62" applyNumberFormat="1" applyFont="1" applyFill="1" applyBorder="1" applyAlignment="1">
      <alignment horizontal="center" vertical="center" wrapText="1"/>
    </xf>
    <xf numFmtId="165" fontId="8" fillId="0" borderId="0" xfId="62" applyNumberFormat="1" applyFont="1" applyFill="1" applyBorder="1" applyAlignment="1">
      <alignment horizontal="left" vertical="center" wrapText="1"/>
    </xf>
    <xf numFmtId="165" fontId="8" fillId="0" borderId="0" xfId="62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65" fontId="9" fillId="0" borderId="0" xfId="47" applyNumberFormat="1" applyFont="1" applyFill="1" applyBorder="1" applyAlignment="1" quotePrefix="1">
      <alignment horizontal="center" vertical="center" wrapText="1"/>
      <protection/>
    </xf>
    <xf numFmtId="165" fontId="55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8" fillId="0" borderId="16" xfId="47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2" fillId="0" borderId="16" xfId="47" applyFont="1" applyFill="1" applyBorder="1" applyAlignment="1">
      <alignment horizontal="center" vertical="center" wrapText="1"/>
      <protection/>
    </xf>
    <xf numFmtId="4" fontId="2" fillId="0" borderId="17" xfId="62" applyNumberFormat="1" applyFont="1" applyFill="1" applyBorder="1" applyAlignment="1">
      <alignment horizontal="center" vertical="center" wrapText="1"/>
    </xf>
    <xf numFmtId="4" fontId="3" fillId="33" borderId="17" xfId="47" applyNumberFormat="1" applyFont="1" applyFill="1" applyBorder="1" applyAlignment="1" quotePrefix="1">
      <alignment horizontal="center" vertical="center" wrapText="1"/>
      <protection/>
    </xf>
    <xf numFmtId="2" fontId="54" fillId="0" borderId="19" xfId="0" applyNumberFormat="1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8" fillId="0" borderId="18" xfId="47" applyFont="1" applyFill="1" applyBorder="1" applyAlignment="1">
      <alignment horizontal="center" vertical="center" wrapText="1"/>
      <protection/>
    </xf>
    <xf numFmtId="165" fontId="8" fillId="0" borderId="19" xfId="62" applyNumberFormat="1" applyFont="1" applyFill="1" applyBorder="1" applyAlignment="1">
      <alignment horizontal="center" vertical="center" wrapText="1"/>
    </xf>
    <xf numFmtId="165" fontId="9" fillId="0" borderId="19" xfId="47" applyNumberFormat="1" applyFont="1" applyFill="1" applyBorder="1" applyAlignment="1" quotePrefix="1">
      <alignment horizontal="center" vertical="center" wrapText="1"/>
      <protection/>
    </xf>
    <xf numFmtId="165" fontId="55" fillId="0" borderId="19" xfId="0" applyNumberFormat="1" applyFont="1" applyFill="1" applyBorder="1" applyAlignment="1">
      <alignment horizontal="center" vertical="center" wrapText="1"/>
    </xf>
    <xf numFmtId="44" fontId="55" fillId="33" borderId="1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43" fontId="57" fillId="0" borderId="11" xfId="0" applyNumberFormat="1" applyFont="1" applyFill="1" applyBorder="1" applyAlignment="1">
      <alignment horizontal="center" vertical="center" wrapText="1"/>
    </xf>
    <xf numFmtId="165" fontId="10" fillId="0" borderId="11" xfId="62" applyNumberFormat="1" applyFont="1" applyFill="1" applyBorder="1" applyAlignment="1">
      <alignment vertical="center" wrapText="1"/>
    </xf>
    <xf numFmtId="4" fontId="57" fillId="0" borderId="11" xfId="0" applyNumberFormat="1" applyFont="1" applyFill="1" applyBorder="1" applyAlignment="1" quotePrefix="1">
      <alignment horizontal="center" vertical="center" wrapText="1"/>
    </xf>
    <xf numFmtId="44" fontId="10" fillId="35" borderId="11" xfId="61" applyNumberFormat="1" applyFont="1" applyFill="1" applyBorder="1" applyAlignment="1">
      <alignment horizontal="center" vertical="center" wrapText="1"/>
    </xf>
    <xf numFmtId="44" fontId="57" fillId="0" borderId="11" xfId="0" applyNumberFormat="1" applyFont="1" applyFill="1" applyBorder="1" applyAlignment="1" applyProtection="1">
      <alignment horizontal="center" vertical="center" wrapText="1"/>
      <protection/>
    </xf>
    <xf numFmtId="4" fontId="57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4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44" fontId="57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44" fontId="56" fillId="0" borderId="0" xfId="0" applyNumberFormat="1" applyFont="1" applyBorder="1" applyAlignment="1">
      <alignment horizontal="center" vertical="center"/>
    </xf>
    <xf numFmtId="44" fontId="58" fillId="33" borderId="11" xfId="0" applyNumberFormat="1" applyFont="1" applyFill="1" applyBorder="1" applyAlignment="1">
      <alignment horizontal="center" vertical="center" wrapText="1"/>
    </xf>
    <xf numFmtId="44" fontId="8" fillId="0" borderId="11" xfId="62" applyNumberFormat="1" applyFont="1" applyFill="1" applyBorder="1" applyAlignment="1">
      <alignment horizontal="center" vertical="center" wrapText="1"/>
    </xf>
    <xf numFmtId="44" fontId="8" fillId="0" borderId="17" xfId="62" applyNumberFormat="1" applyFont="1" applyFill="1" applyBorder="1" applyAlignment="1">
      <alignment horizontal="center" vertical="center" wrapText="1"/>
    </xf>
    <xf numFmtId="4" fontId="8" fillId="0" borderId="11" xfId="62" applyNumberFormat="1" applyFont="1" applyFill="1" applyBorder="1" applyAlignment="1">
      <alignment horizontal="center" vertical="center" wrapText="1"/>
    </xf>
    <xf numFmtId="44" fontId="59" fillId="0" borderId="0" xfId="0" applyNumberFormat="1" applyFont="1" applyBorder="1" applyAlignment="1">
      <alignment horizontal="center" vertical="center"/>
    </xf>
    <xf numFmtId="165" fontId="8" fillId="0" borderId="11" xfId="62" applyNumberFormat="1" applyFont="1" applyFill="1" applyBorder="1" applyAlignment="1">
      <alignment vertical="center" wrapText="1"/>
    </xf>
    <xf numFmtId="165" fontId="3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>
      <alignment horizontal="left" vertical="center"/>
    </xf>
    <xf numFmtId="0" fontId="8" fillId="35" borderId="2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5" fillId="33" borderId="17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 wrapText="1"/>
    </xf>
    <xf numFmtId="44" fontId="56" fillId="33" borderId="17" xfId="0" applyNumberFormat="1" applyFont="1" applyFill="1" applyBorder="1" applyAlignment="1">
      <alignment horizontal="center" vertical="center" wrapText="1"/>
    </xf>
    <xf numFmtId="0" fontId="6" fillId="33" borderId="16" xfId="47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 wrapText="1"/>
    </xf>
    <xf numFmtId="44" fontId="57" fillId="0" borderId="17" xfId="0" applyNumberFormat="1" applyFont="1" applyFill="1" applyBorder="1" applyAlignment="1" applyProtection="1">
      <alignment horizontal="center" vertical="center" wrapText="1"/>
      <protection/>
    </xf>
    <xf numFmtId="44" fontId="6" fillId="33" borderId="17" xfId="47" applyNumberFormat="1" applyFont="1" applyFill="1" applyBorder="1" applyAlignment="1" quotePrefix="1">
      <alignment horizontal="center" vertical="center" wrapText="1"/>
      <protection/>
    </xf>
    <xf numFmtId="44" fontId="56" fillId="33" borderId="21" xfId="0" applyNumberFormat="1" applyFont="1" applyFill="1" applyBorder="1" applyAlignment="1">
      <alignment horizontal="center" vertical="center" wrapText="1"/>
    </xf>
    <xf numFmtId="44" fontId="52" fillId="0" borderId="0" xfId="0" applyNumberFormat="1" applyFont="1" applyBorder="1" applyAlignment="1">
      <alignment horizontal="center" vertical="center"/>
    </xf>
    <xf numFmtId="0" fontId="9" fillId="33" borderId="22" xfId="47" applyFont="1" applyFill="1" applyBorder="1" applyAlignment="1" quotePrefix="1">
      <alignment horizontal="center" vertical="center" wrapText="1"/>
      <protection/>
    </xf>
    <xf numFmtId="44" fontId="9" fillId="33" borderId="22" xfId="47" applyNumberFormat="1" applyFont="1" applyFill="1" applyBorder="1" applyAlignment="1" quotePrefix="1">
      <alignment horizontal="center" vertical="center" wrapText="1"/>
      <protection/>
    </xf>
    <xf numFmtId="44" fontId="9" fillId="33" borderId="21" xfId="47" applyNumberFormat="1" applyFont="1" applyFill="1" applyBorder="1" applyAlignment="1" quotePrefix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14" fontId="3" fillId="34" borderId="24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35" borderId="17" xfId="44" applyNumberFormat="1" applyFont="1" applyFill="1" applyBorder="1" applyAlignment="1" applyProtection="1">
      <alignment horizontal="center" vertical="center"/>
      <protection locked="0"/>
    </xf>
    <xf numFmtId="44" fontId="3" fillId="35" borderId="17" xfId="44" applyNumberFormat="1" applyFont="1" applyFill="1" applyBorder="1" applyAlignment="1" applyProtection="1">
      <alignment horizontal="center" vertical="center"/>
      <protection locked="0"/>
    </xf>
    <xf numFmtId="165" fontId="3" fillId="35" borderId="17" xfId="44" applyNumberFormat="1" applyFont="1" applyFill="1" applyBorder="1" applyAlignment="1" applyProtection="1">
      <alignment horizontal="center" vertical="center"/>
      <protection locked="0"/>
    </xf>
    <xf numFmtId="44" fontId="3" fillId="34" borderId="17" xfId="44" applyNumberFormat="1" applyFont="1" applyFill="1" applyBorder="1" applyAlignment="1" applyProtection="1">
      <alignment horizontal="right" vertical="center"/>
      <protection locked="0"/>
    </xf>
    <xf numFmtId="0" fontId="3" fillId="34" borderId="18" xfId="0" applyFont="1" applyFill="1" applyBorder="1" applyAlignment="1">
      <alignment horizontal="left" vertical="center"/>
    </xf>
    <xf numFmtId="165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54" fillId="0" borderId="28" xfId="0" applyFont="1" applyBorder="1" applyAlignment="1">
      <alignment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7" xfId="0" applyFont="1" applyFill="1" applyBorder="1" applyAlignment="1">
      <alignment horizontal="left" vertical="center"/>
    </xf>
    <xf numFmtId="0" fontId="56" fillId="33" borderId="32" xfId="0" applyFont="1" applyFill="1" applyBorder="1" applyAlignment="1">
      <alignment horizontal="left" vertical="center"/>
    </xf>
    <xf numFmtId="0" fontId="56" fillId="33" borderId="33" xfId="0" applyFont="1" applyFill="1" applyBorder="1" applyAlignment="1">
      <alignment horizontal="left" vertical="center"/>
    </xf>
    <xf numFmtId="0" fontId="56" fillId="33" borderId="34" xfId="0" applyFont="1" applyFill="1" applyBorder="1" applyAlignment="1">
      <alignment horizontal="left" vertical="center"/>
    </xf>
    <xf numFmtId="0" fontId="56" fillId="33" borderId="35" xfId="0" applyFont="1" applyFill="1" applyBorder="1" applyAlignment="1">
      <alignment horizontal="left" vertical="center" wrapText="1"/>
    </xf>
    <xf numFmtId="0" fontId="56" fillId="33" borderId="36" xfId="0" applyFont="1" applyFill="1" applyBorder="1" applyAlignment="1">
      <alignment horizontal="left" vertical="center" wrapText="1"/>
    </xf>
    <xf numFmtId="0" fontId="56" fillId="33" borderId="37" xfId="0" applyFont="1" applyFill="1" applyBorder="1" applyAlignment="1">
      <alignment horizontal="left" vertical="center" wrapText="1"/>
    </xf>
    <xf numFmtId="165" fontId="6" fillId="33" borderId="11" xfId="62" applyNumberFormat="1" applyFont="1" applyFill="1" applyBorder="1" applyAlignment="1">
      <alignment horizontal="left" vertical="center" wrapText="1"/>
    </xf>
    <xf numFmtId="165" fontId="6" fillId="33" borderId="17" xfId="62" applyNumberFormat="1" applyFont="1" applyFill="1" applyBorder="1" applyAlignment="1">
      <alignment horizontal="left" vertical="center" wrapText="1"/>
    </xf>
    <xf numFmtId="0" fontId="56" fillId="33" borderId="38" xfId="0" applyFont="1" applyFill="1" applyBorder="1" applyAlignment="1">
      <alignment horizontal="left" vertical="center"/>
    </xf>
    <xf numFmtId="0" fontId="56" fillId="33" borderId="39" xfId="0" applyFont="1" applyFill="1" applyBorder="1" applyAlignment="1">
      <alignment horizontal="left" vertical="center"/>
    </xf>
    <xf numFmtId="0" fontId="56" fillId="33" borderId="40" xfId="0" applyFont="1" applyFill="1" applyBorder="1" applyAlignment="1">
      <alignment horizontal="left" vertical="center"/>
    </xf>
    <xf numFmtId="0" fontId="6" fillId="33" borderId="16" xfId="47" applyFont="1" applyFill="1" applyBorder="1" applyAlignment="1" quotePrefix="1">
      <alignment horizontal="right" vertical="center" wrapText="1"/>
      <protection/>
    </xf>
    <xf numFmtId="0" fontId="6" fillId="33" borderId="11" xfId="47" applyFont="1" applyFill="1" applyBorder="1" applyAlignment="1" quotePrefix="1">
      <alignment horizontal="right" vertical="center" wrapText="1"/>
      <protection/>
    </xf>
    <xf numFmtId="0" fontId="56" fillId="33" borderId="41" xfId="0" applyFont="1" applyFill="1" applyBorder="1" applyAlignment="1">
      <alignment horizontal="right" vertical="center" wrapText="1"/>
    </xf>
    <xf numFmtId="0" fontId="56" fillId="33" borderId="22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42" xfId="0" applyFont="1" applyFill="1" applyBorder="1" applyAlignment="1">
      <alignment horizontal="left" vertical="center"/>
    </xf>
    <xf numFmtId="0" fontId="55" fillId="33" borderId="43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9" fillId="33" borderId="41" xfId="47" applyFont="1" applyFill="1" applyBorder="1" applyAlignment="1" quotePrefix="1">
      <alignment horizontal="right" vertical="center" wrapText="1"/>
      <protection/>
    </xf>
    <xf numFmtId="0" fontId="9" fillId="33" borderId="22" xfId="47" applyFont="1" applyFill="1" applyBorder="1" applyAlignment="1" quotePrefix="1">
      <alignment horizontal="right" vertical="center" wrapText="1"/>
      <protection/>
    </xf>
    <xf numFmtId="0" fontId="55" fillId="33" borderId="35" xfId="0" applyFont="1" applyFill="1" applyBorder="1" applyAlignment="1">
      <alignment horizontal="left" vertical="center" wrapText="1"/>
    </xf>
    <xf numFmtId="0" fontId="55" fillId="33" borderId="36" xfId="0" applyFont="1" applyFill="1" applyBorder="1" applyAlignment="1">
      <alignment horizontal="left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0" fontId="7" fillId="34" borderId="45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" fillId="34" borderId="35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 horizontal="left" vertical="center"/>
    </xf>
    <xf numFmtId="0" fontId="3" fillId="34" borderId="48" xfId="0" applyFont="1" applyFill="1" applyBorder="1" applyAlignment="1">
      <alignment horizontal="left" vertical="center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4" fontId="3" fillId="34" borderId="10" xfId="0" applyNumberFormat="1" applyFont="1" applyFill="1" applyBorder="1" applyAlignment="1">
      <alignment horizontal="right" vertical="center"/>
    </xf>
    <xf numFmtId="44" fontId="3" fillId="34" borderId="48" xfId="0" applyNumberFormat="1" applyFont="1" applyFill="1" applyBorder="1" applyAlignment="1">
      <alignment horizontal="right" vertical="center"/>
    </xf>
    <xf numFmtId="0" fontId="54" fillId="0" borderId="27" xfId="0" applyFont="1" applyBorder="1" applyAlignment="1">
      <alignment horizontal="center" vertical="center"/>
    </xf>
    <xf numFmtId="44" fontId="2" fillId="35" borderId="10" xfId="44" applyNumberFormat="1" applyFont="1" applyFill="1" applyBorder="1" applyAlignment="1" applyProtection="1">
      <alignment horizontal="center" vertical="center"/>
      <protection locked="0"/>
    </xf>
    <xf numFmtId="44" fontId="2" fillId="35" borderId="48" xfId="44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4" fontId="2" fillId="35" borderId="10" xfId="44" applyNumberFormat="1" applyFont="1" applyFill="1" applyBorder="1" applyAlignment="1" applyProtection="1">
      <alignment horizontal="center" vertical="center"/>
      <protection locked="0"/>
    </xf>
    <xf numFmtId="0" fontId="2" fillId="35" borderId="48" xfId="44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168" fontId="2" fillId="35" borderId="10" xfId="44" applyNumberFormat="1" applyFont="1" applyFill="1" applyBorder="1" applyAlignment="1" applyProtection="1">
      <alignment horizontal="center" vertical="center"/>
      <protection locked="0"/>
    </xf>
    <xf numFmtId="168" fontId="2" fillId="35" borderId="48" xfId="44" applyNumberFormat="1" applyFont="1" applyFill="1" applyBorder="1" applyAlignment="1" applyProtection="1">
      <alignment horizontal="center" vertical="center"/>
      <protection locked="0"/>
    </xf>
    <xf numFmtId="44" fontId="2" fillId="35" borderId="10" xfId="0" applyNumberFormat="1" applyFont="1" applyFill="1" applyBorder="1" applyAlignment="1">
      <alignment horizontal="center" vertical="center"/>
    </xf>
    <xf numFmtId="44" fontId="2" fillId="35" borderId="48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  <protection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33" borderId="42" xfId="0" applyFont="1" applyFill="1" applyBorder="1" applyAlignment="1">
      <alignment horizontal="left" vertical="center"/>
    </xf>
    <xf numFmtId="0" fontId="53" fillId="33" borderId="43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3" fillId="33" borderId="35" xfId="47" applyFont="1" applyFill="1" applyBorder="1" applyAlignment="1" quotePrefix="1">
      <alignment horizontal="right" vertical="center" wrapText="1"/>
      <protection/>
    </xf>
    <xf numFmtId="0" fontId="3" fillId="33" borderId="36" xfId="47" applyFont="1" applyFill="1" applyBorder="1" applyAlignment="1" quotePrefix="1">
      <alignment horizontal="right" vertical="center" wrapText="1"/>
      <protection/>
    </xf>
    <xf numFmtId="0" fontId="3" fillId="33" borderId="48" xfId="47" applyFont="1" applyFill="1" applyBorder="1" applyAlignment="1" quotePrefix="1">
      <alignment horizontal="right" vertical="center" wrapText="1"/>
      <protection/>
    </xf>
    <xf numFmtId="0" fontId="9" fillId="0" borderId="18" xfId="47" applyFont="1" applyFill="1" applyBorder="1" applyAlignment="1" quotePrefix="1">
      <alignment horizontal="right" vertical="center" wrapText="1"/>
      <protection/>
    </xf>
    <xf numFmtId="0" fontId="9" fillId="0" borderId="0" xfId="47" applyFont="1" applyFill="1" applyBorder="1" applyAlignment="1" quotePrefix="1">
      <alignment horizontal="right" vertical="center" wrapText="1"/>
      <protection/>
    </xf>
    <xf numFmtId="0" fontId="55" fillId="33" borderId="36" xfId="0" applyFont="1" applyFill="1" applyBorder="1" applyAlignment="1">
      <alignment horizontal="left" vertical="center"/>
    </xf>
    <xf numFmtId="0" fontId="55" fillId="33" borderId="48" xfId="0" applyFont="1" applyFill="1" applyBorder="1" applyAlignment="1">
      <alignment horizontal="left" vertical="center"/>
    </xf>
    <xf numFmtId="0" fontId="55" fillId="33" borderId="54" xfId="0" applyFont="1" applyFill="1" applyBorder="1" applyAlignment="1">
      <alignment horizontal="left" vertical="center" wrapText="1"/>
    </xf>
    <xf numFmtId="0" fontId="55" fillId="33" borderId="45" xfId="0" applyFont="1" applyFill="1" applyBorder="1" applyAlignment="1">
      <alignment horizontal="left" vertical="center" wrapText="1"/>
    </xf>
    <xf numFmtId="0" fontId="55" fillId="33" borderId="46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3" fillId="34" borderId="53" xfId="0" applyFont="1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45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55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504825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19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1485900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19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1019175</xdr:colOff>
      <xdr:row>0</xdr:row>
      <xdr:rowOff>923925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1485900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19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6</xdr:row>
      <xdr:rowOff>38100</xdr:rowOff>
    </xdr:from>
    <xdr:to>
      <xdr:col>5</xdr:col>
      <xdr:colOff>133350</xdr:colOff>
      <xdr:row>11</xdr:row>
      <xdr:rowOff>219075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1042" t="38430" r="31605" b="43603"/>
        <a:stretch>
          <a:fillRect/>
        </a:stretch>
      </xdr:blipFill>
      <xdr:spPr>
        <a:xfrm>
          <a:off x="762000" y="2305050"/>
          <a:ext cx="8115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13</xdr:row>
      <xdr:rowOff>104775</xdr:rowOff>
    </xdr:from>
    <xdr:to>
      <xdr:col>5</xdr:col>
      <xdr:colOff>57150</xdr:colOff>
      <xdr:row>22</xdr:row>
      <xdr:rowOff>114300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rcRect l="11042" t="38153" r="17750" b="26750"/>
        <a:stretch>
          <a:fillRect/>
        </a:stretch>
      </xdr:blipFill>
      <xdr:spPr>
        <a:xfrm>
          <a:off x="781050" y="4105275"/>
          <a:ext cx="80200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RONOGRAMA DE DESEMBOLSO"/>
    </sheetNames>
    <sheetDataSet>
      <sheetData sheetId="0">
        <row r="8">
          <cell r="B8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85" zoomScaleNormal="85" zoomScaleSheetLayoutView="85" zoomScalePageLayoutView="0" workbookViewId="0" topLeftCell="A1">
      <selection activeCell="I20" sqref="A1:I20"/>
    </sheetView>
  </sheetViews>
  <sheetFormatPr defaultColWidth="9.140625" defaultRowHeight="15"/>
  <cols>
    <col min="1" max="1" width="7.7109375" style="0" customWidth="1"/>
    <col min="2" max="2" width="12.7109375" style="0" customWidth="1"/>
    <col min="3" max="3" width="10.7109375" style="0" customWidth="1"/>
    <col min="4" max="4" width="80.7109375" style="0" customWidth="1"/>
    <col min="5" max="5" width="12.7109375" style="8" customWidth="1"/>
    <col min="6" max="6" width="10.7109375" style="2" customWidth="1"/>
    <col min="7" max="8" width="15.7109375" style="51" customWidth="1"/>
    <col min="9" max="9" width="18.7109375" style="51" customWidth="1"/>
  </cols>
  <sheetData>
    <row r="1" spans="1:9" ht="79.5" customHeight="1" thickBot="1">
      <c r="A1" s="117" t="s">
        <v>11</v>
      </c>
      <c r="B1" s="118"/>
      <c r="C1" s="118"/>
      <c r="D1" s="118"/>
      <c r="E1" s="118"/>
      <c r="F1" s="118"/>
      <c r="G1" s="118"/>
      <c r="H1" s="118"/>
      <c r="I1" s="119"/>
    </row>
    <row r="2" spans="1:9" ht="19.5" customHeight="1">
      <c r="A2" s="123" t="s">
        <v>47</v>
      </c>
      <c r="B2" s="124"/>
      <c r="C2" s="124"/>
      <c r="D2" s="124"/>
      <c r="E2" s="124"/>
      <c r="F2" s="124"/>
      <c r="G2" s="124"/>
      <c r="H2" s="124"/>
      <c r="I2" s="125"/>
    </row>
    <row r="3" spans="1:9" ht="19.5" customHeight="1">
      <c r="A3" s="120" t="s">
        <v>46</v>
      </c>
      <c r="B3" s="121"/>
      <c r="C3" s="121"/>
      <c r="D3" s="121"/>
      <c r="E3" s="121"/>
      <c r="F3" s="121"/>
      <c r="G3" s="121"/>
      <c r="H3" s="121"/>
      <c r="I3" s="122"/>
    </row>
    <row r="4" spans="1:9" ht="39.75" customHeight="1">
      <c r="A4" s="126" t="s">
        <v>73</v>
      </c>
      <c r="B4" s="127"/>
      <c r="C4" s="127"/>
      <c r="D4" s="127"/>
      <c r="E4" s="127"/>
      <c r="F4" s="127"/>
      <c r="G4" s="127"/>
      <c r="H4" s="127"/>
      <c r="I4" s="128"/>
    </row>
    <row r="5" spans="1:9" ht="19.5" customHeight="1" thickBot="1">
      <c r="A5" s="131" t="s">
        <v>70</v>
      </c>
      <c r="B5" s="132"/>
      <c r="C5" s="132"/>
      <c r="D5" s="132"/>
      <c r="E5" s="132" t="s">
        <v>68</v>
      </c>
      <c r="F5" s="132"/>
      <c r="G5" s="132"/>
      <c r="H5" s="132"/>
      <c r="I5" s="133"/>
    </row>
    <row r="6" spans="1:9" s="1" customFormat="1" ht="19.5" customHeight="1">
      <c r="A6" s="85" t="s">
        <v>0</v>
      </c>
      <c r="B6" s="52" t="s">
        <v>20</v>
      </c>
      <c r="C6" s="52" t="s">
        <v>21</v>
      </c>
      <c r="D6" s="52" t="s">
        <v>1</v>
      </c>
      <c r="E6" s="53" t="s">
        <v>2</v>
      </c>
      <c r="F6" s="52" t="s">
        <v>3</v>
      </c>
      <c r="G6" s="50" t="s">
        <v>7</v>
      </c>
      <c r="H6" s="70" t="s">
        <v>67</v>
      </c>
      <c r="I6" s="86" t="s">
        <v>8</v>
      </c>
    </row>
    <row r="7" spans="1:9" s="1" customFormat="1" ht="19.5" customHeight="1">
      <c r="A7" s="87">
        <v>1</v>
      </c>
      <c r="B7" s="129" t="s">
        <v>10</v>
      </c>
      <c r="C7" s="129"/>
      <c r="D7" s="129"/>
      <c r="E7" s="129"/>
      <c r="F7" s="129"/>
      <c r="G7" s="129"/>
      <c r="H7" s="129"/>
      <c r="I7" s="130"/>
    </row>
    <row r="8" spans="1:9" s="1" customFormat="1" ht="19.5" customHeight="1">
      <c r="A8" s="88" t="s">
        <v>4</v>
      </c>
      <c r="B8" s="54" t="s">
        <v>13</v>
      </c>
      <c r="C8" s="55" t="s">
        <v>5</v>
      </c>
      <c r="D8" s="56" t="s">
        <v>12</v>
      </c>
      <c r="E8" s="57">
        <v>10</v>
      </c>
      <c r="F8" s="54" t="s">
        <v>22</v>
      </c>
      <c r="G8" s="58">
        <f>392.72</f>
        <v>392.72</v>
      </c>
      <c r="H8" s="59">
        <f>G8*1.196</f>
        <v>469.69312</v>
      </c>
      <c r="I8" s="89">
        <f>E8*H8</f>
        <v>4696.9312</v>
      </c>
    </row>
    <row r="9" spans="1:9" s="1" customFormat="1" ht="19.5" customHeight="1">
      <c r="A9" s="134" t="s">
        <v>6</v>
      </c>
      <c r="B9" s="135"/>
      <c r="C9" s="135"/>
      <c r="D9" s="135"/>
      <c r="E9" s="135"/>
      <c r="F9" s="135"/>
      <c r="G9" s="135"/>
      <c r="H9" s="135"/>
      <c r="I9" s="90">
        <f>SUM(I8:I8)</f>
        <v>4696.9312</v>
      </c>
    </row>
    <row r="10" spans="1:9" s="1" customFormat="1" ht="19.5" customHeight="1">
      <c r="A10" s="87">
        <v>2</v>
      </c>
      <c r="B10" s="129" t="s">
        <v>31</v>
      </c>
      <c r="C10" s="129"/>
      <c r="D10" s="129"/>
      <c r="E10" s="129"/>
      <c r="F10" s="129"/>
      <c r="G10" s="129"/>
      <c r="H10" s="129"/>
      <c r="I10" s="130"/>
    </row>
    <row r="11" spans="1:9" s="1" customFormat="1" ht="19.5" customHeight="1">
      <c r="A11" s="88" t="s">
        <v>9</v>
      </c>
      <c r="B11" s="54" t="s">
        <v>23</v>
      </c>
      <c r="C11" s="55" t="s">
        <v>5</v>
      </c>
      <c r="D11" s="56" t="s">
        <v>24</v>
      </c>
      <c r="E11" s="60">
        <v>5769.82</v>
      </c>
      <c r="F11" s="54" t="s">
        <v>22</v>
      </c>
      <c r="G11" s="58">
        <f>4.98</f>
        <v>4.98</v>
      </c>
      <c r="H11" s="59">
        <f>G11*1.196</f>
        <v>5.95608</v>
      </c>
      <c r="I11" s="89">
        <f>E11*H11</f>
        <v>34365.5095056</v>
      </c>
    </row>
    <row r="12" spans="1:9" s="1" customFormat="1" ht="19.5" customHeight="1">
      <c r="A12" s="88" t="s">
        <v>18</v>
      </c>
      <c r="B12" s="54" t="s">
        <v>15</v>
      </c>
      <c r="C12" s="55" t="s">
        <v>5</v>
      </c>
      <c r="D12" s="56" t="s">
        <v>14</v>
      </c>
      <c r="E12" s="60">
        <v>5769.82</v>
      </c>
      <c r="F12" s="54" t="s">
        <v>22</v>
      </c>
      <c r="G12" s="58">
        <f>5.29</f>
        <v>5.29</v>
      </c>
      <c r="H12" s="59">
        <f>G12*1.196</f>
        <v>6.32684</v>
      </c>
      <c r="I12" s="89">
        <f>E12*H12</f>
        <v>36504.7279688</v>
      </c>
    </row>
    <row r="13" spans="1:9" s="1" customFormat="1" ht="19.5" customHeight="1">
      <c r="A13" s="88" t="s">
        <v>19</v>
      </c>
      <c r="B13" s="54" t="s">
        <v>17</v>
      </c>
      <c r="C13" s="55" t="s">
        <v>5</v>
      </c>
      <c r="D13" s="56" t="s">
        <v>16</v>
      </c>
      <c r="E13" s="60">
        <v>173.09</v>
      </c>
      <c r="F13" s="54" t="s">
        <v>25</v>
      </c>
      <c r="G13" s="58">
        <f>842.95</f>
        <v>842.95</v>
      </c>
      <c r="H13" s="59">
        <f>G13*1.196</f>
        <v>1008.1682000000001</v>
      </c>
      <c r="I13" s="89">
        <f>E13*H13</f>
        <v>174503.83373800002</v>
      </c>
    </row>
    <row r="14" spans="1:9" s="1" customFormat="1" ht="19.5" customHeight="1">
      <c r="A14" s="134" t="s">
        <v>6</v>
      </c>
      <c r="B14" s="135"/>
      <c r="C14" s="135"/>
      <c r="D14" s="135"/>
      <c r="E14" s="135"/>
      <c r="F14" s="135"/>
      <c r="G14" s="135"/>
      <c r="H14" s="135"/>
      <c r="I14" s="90">
        <f>SUM(I11:I13)</f>
        <v>245374.0712124</v>
      </c>
    </row>
    <row r="15" spans="1:9" s="1" customFormat="1" ht="19.5" customHeight="1">
      <c r="A15" s="87">
        <v>4</v>
      </c>
      <c r="B15" s="129" t="s">
        <v>32</v>
      </c>
      <c r="C15" s="129"/>
      <c r="D15" s="129"/>
      <c r="E15" s="129"/>
      <c r="F15" s="129"/>
      <c r="G15" s="129"/>
      <c r="H15" s="129"/>
      <c r="I15" s="130"/>
    </row>
    <row r="16" spans="1:9" s="1" customFormat="1" ht="19.5" customHeight="1">
      <c r="A16" s="88" t="s">
        <v>30</v>
      </c>
      <c r="B16" s="54" t="s">
        <v>35</v>
      </c>
      <c r="C16" s="55" t="s">
        <v>5</v>
      </c>
      <c r="D16" s="56" t="s">
        <v>38</v>
      </c>
      <c r="E16" s="60">
        <v>221.41</v>
      </c>
      <c r="F16" s="54" t="s">
        <v>22</v>
      </c>
      <c r="G16" s="58">
        <v>22.29</v>
      </c>
      <c r="H16" s="59">
        <f>G16*1.196</f>
        <v>26.658839999999998</v>
      </c>
      <c r="I16" s="89">
        <f>E16*H16</f>
        <v>5902.533764399999</v>
      </c>
    </row>
    <row r="17" spans="1:9" s="1" customFormat="1" ht="19.5" customHeight="1">
      <c r="A17" s="88" t="s">
        <v>33</v>
      </c>
      <c r="B17" s="54" t="s">
        <v>36</v>
      </c>
      <c r="C17" s="55" t="s">
        <v>5</v>
      </c>
      <c r="D17" s="75" t="s">
        <v>39</v>
      </c>
      <c r="E17" s="60">
        <v>1.2</v>
      </c>
      <c r="F17" s="54" t="s">
        <v>22</v>
      </c>
      <c r="G17" s="58">
        <v>659.74</v>
      </c>
      <c r="H17" s="59">
        <f>G17*1.196</f>
        <v>789.04904</v>
      </c>
      <c r="I17" s="89">
        <f>E17*H17</f>
        <v>946.858848</v>
      </c>
    </row>
    <row r="18" spans="1:9" s="1" customFormat="1" ht="30" customHeight="1">
      <c r="A18" s="88" t="s">
        <v>34</v>
      </c>
      <c r="B18" s="54" t="s">
        <v>37</v>
      </c>
      <c r="C18" s="55" t="s">
        <v>5</v>
      </c>
      <c r="D18" s="56" t="s">
        <v>40</v>
      </c>
      <c r="E18" s="60">
        <v>10.8</v>
      </c>
      <c r="F18" s="54" t="s">
        <v>45</v>
      </c>
      <c r="G18" s="58">
        <v>75.75</v>
      </c>
      <c r="H18" s="59">
        <f>G18*1.196</f>
        <v>90.597</v>
      </c>
      <c r="I18" s="89">
        <f>E18*H18</f>
        <v>978.4476</v>
      </c>
    </row>
    <row r="19" spans="1:9" s="1" customFormat="1" ht="19.5" customHeight="1">
      <c r="A19" s="134" t="s">
        <v>6</v>
      </c>
      <c r="B19" s="135"/>
      <c r="C19" s="135"/>
      <c r="D19" s="135"/>
      <c r="E19" s="135"/>
      <c r="F19" s="135"/>
      <c r="G19" s="135"/>
      <c r="H19" s="135"/>
      <c r="I19" s="90">
        <f>SUM(I16:I18)</f>
        <v>7827.840212399999</v>
      </c>
    </row>
    <row r="20" spans="1:9" s="1" customFormat="1" ht="19.5" customHeight="1" thickBot="1">
      <c r="A20" s="136" t="s">
        <v>8</v>
      </c>
      <c r="B20" s="137"/>
      <c r="C20" s="137"/>
      <c r="D20" s="137"/>
      <c r="E20" s="137"/>
      <c r="F20" s="137"/>
      <c r="G20" s="137"/>
      <c r="H20" s="137"/>
      <c r="I20" s="91">
        <f>SUM(I9,I14,I19)</f>
        <v>257898.8426248</v>
      </c>
    </row>
    <row r="21" spans="1:9" ht="19.5" customHeight="1">
      <c r="A21" s="61"/>
      <c r="B21" s="61"/>
      <c r="C21" s="61"/>
      <c r="D21" s="61"/>
      <c r="E21" s="62"/>
      <c r="F21" s="63"/>
      <c r="G21" s="64"/>
      <c r="H21" s="64"/>
      <c r="I21" s="64"/>
    </row>
    <row r="22" spans="1:9" ht="19.5" customHeight="1">
      <c r="A22" s="61"/>
      <c r="B22" s="61"/>
      <c r="C22" s="61"/>
      <c r="D22" s="61"/>
      <c r="E22" s="62"/>
      <c r="F22" s="63"/>
      <c r="G22" s="64"/>
      <c r="H22" s="64"/>
      <c r="I22" s="64"/>
    </row>
    <row r="23" spans="1:9" ht="19.5" customHeight="1">
      <c r="A23" s="61"/>
      <c r="B23" s="61"/>
      <c r="C23" s="61"/>
      <c r="D23" s="61"/>
      <c r="E23" s="62"/>
      <c r="F23" s="63"/>
      <c r="G23" s="64"/>
      <c r="H23" s="64"/>
      <c r="I23" s="64"/>
    </row>
    <row r="24" spans="1:9" ht="19.5" customHeight="1">
      <c r="A24" s="61"/>
      <c r="B24" s="61"/>
      <c r="C24" s="61"/>
      <c r="D24" s="63" t="s">
        <v>26</v>
      </c>
      <c r="E24" s="65"/>
      <c r="F24" s="61"/>
      <c r="G24" s="64"/>
      <c r="H24" s="64"/>
      <c r="I24" s="74"/>
    </row>
    <row r="25" spans="1:9" ht="19.5" customHeight="1">
      <c r="A25" s="61"/>
      <c r="B25" s="61"/>
      <c r="C25" s="61"/>
      <c r="D25" s="66" t="s">
        <v>74</v>
      </c>
      <c r="E25" s="67"/>
      <c r="F25" s="68"/>
      <c r="G25" s="69"/>
      <c r="H25" s="69"/>
      <c r="I25" s="74"/>
    </row>
    <row r="26" spans="1:9" ht="19.5" customHeight="1">
      <c r="A26" s="61"/>
      <c r="B26" s="61"/>
      <c r="C26" s="61"/>
      <c r="D26" s="66" t="s">
        <v>75</v>
      </c>
      <c r="E26" s="67"/>
      <c r="F26" s="68"/>
      <c r="G26" s="69"/>
      <c r="H26" s="69"/>
      <c r="I26" s="74"/>
    </row>
  </sheetData>
  <sheetProtection/>
  <mergeCells count="13">
    <mergeCell ref="A9:H9"/>
    <mergeCell ref="A20:H20"/>
    <mergeCell ref="A19:H19"/>
    <mergeCell ref="B15:I15"/>
    <mergeCell ref="B10:I10"/>
    <mergeCell ref="A14:H14"/>
    <mergeCell ref="A1:I1"/>
    <mergeCell ref="A3:I3"/>
    <mergeCell ref="A2:I2"/>
    <mergeCell ref="A4:I4"/>
    <mergeCell ref="B7:I7"/>
    <mergeCell ref="A5:D5"/>
    <mergeCell ref="E5:I5"/>
  </mergeCells>
  <printOptions horizontalCentered="1" verticalCentered="1"/>
  <pageMargins left="0.5905511811023623" right="0.5905511811023623" top="1.7716535433070868" bottom="1.220472440944882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85" zoomScaleNormal="85" zoomScaleSheetLayoutView="85" zoomScalePageLayoutView="0" workbookViewId="0" topLeftCell="A1">
      <selection activeCell="G10" sqref="A1:G10"/>
    </sheetView>
  </sheetViews>
  <sheetFormatPr defaultColWidth="9.140625" defaultRowHeight="15"/>
  <cols>
    <col min="1" max="1" width="5.7109375" style="0" customWidth="1"/>
    <col min="2" max="2" width="45.00390625" style="0" customWidth="1"/>
    <col min="3" max="3" width="10.7109375" style="0" customWidth="1"/>
    <col min="4" max="4" width="15.7109375" style="0" customWidth="1"/>
    <col min="5" max="5" width="20.7109375" style="0" customWidth="1"/>
    <col min="6" max="7" width="20.7109375" style="2" customWidth="1"/>
    <col min="9" max="9" width="12.8515625" style="0" bestFit="1" customWidth="1"/>
  </cols>
  <sheetData>
    <row r="1" spans="1:7" ht="79.5" customHeight="1" thickBot="1">
      <c r="A1" s="117" t="s">
        <v>69</v>
      </c>
      <c r="B1" s="118"/>
      <c r="C1" s="118"/>
      <c r="D1" s="118"/>
      <c r="E1" s="118"/>
      <c r="F1" s="118"/>
      <c r="G1" s="119"/>
    </row>
    <row r="2" spans="1:7" ht="19.5" customHeight="1">
      <c r="A2" s="142" t="s">
        <v>48</v>
      </c>
      <c r="B2" s="143"/>
      <c r="C2" s="143"/>
      <c r="D2" s="143"/>
      <c r="E2" s="143"/>
      <c r="F2" s="143"/>
      <c r="G2" s="144"/>
    </row>
    <row r="3" spans="1:7" ht="19.5" customHeight="1">
      <c r="A3" s="139" t="s">
        <v>46</v>
      </c>
      <c r="B3" s="140"/>
      <c r="C3" s="140"/>
      <c r="D3" s="140"/>
      <c r="E3" s="140"/>
      <c r="F3" s="140"/>
      <c r="G3" s="141"/>
    </row>
    <row r="4" spans="1:7" ht="24.75" customHeight="1">
      <c r="A4" s="147" t="str">
        <f>Orçamento!A4</f>
        <v>ENDEREÇO DA OBRA: AV CELIDONIO NETO, AV MAJOR GASPARINO DE QUADROS, AV BENEDITO OTONI, AGUDOS/SP</v>
      </c>
      <c r="B4" s="148"/>
      <c r="C4" s="148"/>
      <c r="D4" s="148"/>
      <c r="E4" s="148"/>
      <c r="F4" s="148"/>
      <c r="G4" s="149"/>
    </row>
    <row r="5" spans="1:7" ht="19.5" customHeight="1">
      <c r="A5" s="139" t="str">
        <f>Orçamento!A5</f>
        <v>REFERÊNCIA: CPOS 176 - DATA: 01/07/2019</v>
      </c>
      <c r="B5" s="140"/>
      <c r="C5" s="140"/>
      <c r="D5" s="140"/>
      <c r="E5" s="140"/>
      <c r="F5" s="140"/>
      <c r="G5" s="81" t="str">
        <f>Orçamento!E5</f>
        <v>BDI: 19,60%</v>
      </c>
    </row>
    <row r="6" spans="1:7" s="1" customFormat="1" ht="19.5" customHeight="1">
      <c r="A6" s="32" t="s">
        <v>0</v>
      </c>
      <c r="B6" s="20" t="s">
        <v>1</v>
      </c>
      <c r="C6" s="20" t="s">
        <v>3</v>
      </c>
      <c r="D6" s="20" t="s">
        <v>71</v>
      </c>
      <c r="E6" s="20" t="s">
        <v>27</v>
      </c>
      <c r="F6" s="20" t="s">
        <v>28</v>
      </c>
      <c r="G6" s="33" t="s">
        <v>41</v>
      </c>
    </row>
    <row r="7" spans="1:7" s="1" customFormat="1" ht="19.5" customHeight="1">
      <c r="A7" s="36">
        <v>1</v>
      </c>
      <c r="B7" s="21" t="s">
        <v>10</v>
      </c>
      <c r="C7" s="22" t="s">
        <v>22</v>
      </c>
      <c r="D7" s="73">
        <f>Orçamento!E8</f>
        <v>10</v>
      </c>
      <c r="E7" s="71">
        <f>Orçamento!I9</f>
        <v>4696.9312</v>
      </c>
      <c r="F7" s="71">
        <f>E7</f>
        <v>4696.9312</v>
      </c>
      <c r="G7" s="72">
        <v>0</v>
      </c>
    </row>
    <row r="8" spans="1:7" s="1" customFormat="1" ht="19.5" customHeight="1">
      <c r="A8" s="36">
        <v>2</v>
      </c>
      <c r="B8" s="21" t="s">
        <v>31</v>
      </c>
      <c r="C8" s="22" t="s">
        <v>22</v>
      </c>
      <c r="D8" s="73">
        <f>Orçamento!E11</f>
        <v>5769.82</v>
      </c>
      <c r="E8" s="71">
        <f>Orçamento!I14</f>
        <v>245374.0712124</v>
      </c>
      <c r="F8" s="71">
        <f>E8/2</f>
        <v>122687.0356062</v>
      </c>
      <c r="G8" s="72">
        <f>E8/2</f>
        <v>122687.0356062</v>
      </c>
    </row>
    <row r="9" spans="1:7" s="1" customFormat="1" ht="19.5" customHeight="1">
      <c r="A9" s="36">
        <v>3</v>
      </c>
      <c r="B9" s="21" t="s">
        <v>32</v>
      </c>
      <c r="C9" s="22" t="s">
        <v>22</v>
      </c>
      <c r="D9" s="73">
        <f>Orçamento!E16</f>
        <v>221.41</v>
      </c>
      <c r="E9" s="71">
        <f>Orçamento!I19</f>
        <v>7827.840212399999</v>
      </c>
      <c r="F9" s="71">
        <v>0</v>
      </c>
      <c r="G9" s="72">
        <f>E9</f>
        <v>7827.840212399999</v>
      </c>
    </row>
    <row r="10" spans="1:7" s="1" customFormat="1" ht="19.5" customHeight="1" thickBot="1">
      <c r="A10" s="145" t="s">
        <v>29</v>
      </c>
      <c r="B10" s="146"/>
      <c r="C10" s="93" t="s">
        <v>49</v>
      </c>
      <c r="D10" s="93" t="s">
        <v>49</v>
      </c>
      <c r="E10" s="94">
        <f>SUM(E7:E9)</f>
        <v>257898.8426248</v>
      </c>
      <c r="F10" s="94">
        <f>SUM(F7:F9)</f>
        <v>127383.96680620001</v>
      </c>
      <c r="G10" s="95">
        <f>SUM(G7:G9)</f>
        <v>130514.8758186</v>
      </c>
    </row>
    <row r="11" spans="1:7" s="1" customFormat="1" ht="19.5" customHeight="1">
      <c r="A11" s="3"/>
      <c r="B11" s="3"/>
      <c r="C11" s="3"/>
      <c r="D11" s="3"/>
      <c r="E11" s="3"/>
      <c r="F11" s="82"/>
      <c r="G11" s="82"/>
    </row>
    <row r="12" spans="1:7" s="1" customFormat="1" ht="19.5" customHeight="1">
      <c r="A12" s="3"/>
      <c r="B12" s="3"/>
      <c r="C12" s="3"/>
      <c r="D12" s="3"/>
      <c r="E12" s="3"/>
      <c r="F12" s="82"/>
      <c r="G12" s="92"/>
    </row>
    <row r="13" spans="1:7" s="1" customFormat="1" ht="19.5" customHeight="1">
      <c r="A13" s="3"/>
      <c r="B13" s="3"/>
      <c r="C13" s="3"/>
      <c r="D13" s="3"/>
      <c r="E13" s="3"/>
      <c r="F13" s="82"/>
      <c r="G13" s="92"/>
    </row>
    <row r="14" spans="1:7" s="1" customFormat="1" ht="19.5" customHeight="1">
      <c r="A14" s="150" t="s">
        <v>26</v>
      </c>
      <c r="B14" s="150"/>
      <c r="C14" s="150"/>
      <c r="D14" s="150"/>
      <c r="E14" s="150"/>
      <c r="F14" s="150"/>
      <c r="G14" s="150"/>
    </row>
    <row r="15" spans="1:7" s="1" customFormat="1" ht="19.5" customHeight="1">
      <c r="A15" s="138" t="s">
        <v>74</v>
      </c>
      <c r="B15" s="138"/>
      <c r="C15" s="138"/>
      <c r="D15" s="138"/>
      <c r="E15" s="138"/>
      <c r="F15" s="138"/>
      <c r="G15" s="138"/>
    </row>
    <row r="16" spans="1:7" ht="19.5" customHeight="1">
      <c r="A16" s="138" t="s">
        <v>75</v>
      </c>
      <c r="B16" s="138"/>
      <c r="C16" s="138"/>
      <c r="D16" s="138"/>
      <c r="E16" s="138"/>
      <c r="F16" s="138"/>
      <c r="G16" s="138"/>
    </row>
    <row r="17" spans="1:7" ht="15">
      <c r="A17" s="4"/>
      <c r="B17" s="4"/>
      <c r="C17" s="4"/>
      <c r="D17" s="4"/>
      <c r="E17" s="4"/>
      <c r="F17" s="7"/>
      <c r="G17" s="7"/>
    </row>
  </sheetData>
  <sheetProtection/>
  <mergeCells count="9">
    <mergeCell ref="A16:G16"/>
    <mergeCell ref="A3:G3"/>
    <mergeCell ref="A2:G2"/>
    <mergeCell ref="A1:G1"/>
    <mergeCell ref="A10:B10"/>
    <mergeCell ref="A5:F5"/>
    <mergeCell ref="A4:G4"/>
    <mergeCell ref="A14:G14"/>
    <mergeCell ref="A15:G15"/>
  </mergeCells>
  <printOptions horizontalCentered="1"/>
  <pageMargins left="0.5905511811023622" right="0.5905511811023622" top="1.7716535433070866" bottom="1.220472440944882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H25" sqref="A1:H25"/>
    </sheetView>
  </sheetViews>
  <sheetFormatPr defaultColWidth="9.140625" defaultRowHeight="15"/>
  <cols>
    <col min="1" max="3" width="10.7109375" style="13" customWidth="1"/>
    <col min="4" max="4" width="15.421875" style="13" customWidth="1"/>
    <col min="5" max="5" width="22.140625" style="13" customWidth="1"/>
    <col min="6" max="6" width="18.7109375" style="13" customWidth="1"/>
    <col min="7" max="7" width="24.7109375" style="13" customWidth="1"/>
    <col min="8" max="8" width="18.140625" style="13" customWidth="1"/>
  </cols>
  <sheetData>
    <row r="1" spans="1:8" s="12" customFormat="1" ht="34.5" customHeight="1" thickBot="1">
      <c r="A1" s="209" t="s">
        <v>50</v>
      </c>
      <c r="B1" s="210"/>
      <c r="C1" s="210"/>
      <c r="D1" s="210"/>
      <c r="E1" s="210"/>
      <c r="F1" s="210"/>
      <c r="G1" s="210"/>
      <c r="H1" s="211"/>
    </row>
    <row r="2" spans="1:8" s="12" customFormat="1" ht="19.5" customHeight="1">
      <c r="A2" s="96"/>
      <c r="B2" s="83"/>
      <c r="C2" s="83"/>
      <c r="D2" s="83"/>
      <c r="E2" s="83"/>
      <c r="F2" s="83"/>
      <c r="G2" s="83"/>
      <c r="H2" s="97"/>
    </row>
    <row r="3" spans="1:8" s="12" customFormat="1" ht="19.5" customHeight="1">
      <c r="A3" s="207" t="s">
        <v>51</v>
      </c>
      <c r="B3" s="208"/>
      <c r="C3" s="208"/>
      <c r="D3" s="208"/>
      <c r="E3" s="208"/>
      <c r="F3" s="234" t="s">
        <v>78</v>
      </c>
      <c r="G3" s="233"/>
      <c r="H3" s="98" t="s">
        <v>52</v>
      </c>
    </row>
    <row r="4" spans="1:8" s="12" customFormat="1" ht="19.5" customHeight="1">
      <c r="A4" s="207" t="s">
        <v>53</v>
      </c>
      <c r="B4" s="208"/>
      <c r="C4" s="208"/>
      <c r="D4" s="208"/>
      <c r="E4" s="208"/>
      <c r="F4" s="14" t="s">
        <v>79</v>
      </c>
      <c r="G4" s="15"/>
      <c r="H4" s="99">
        <v>43724</v>
      </c>
    </row>
    <row r="5" spans="1:8" s="12" customFormat="1" ht="19.5" customHeight="1">
      <c r="A5" s="207" t="s">
        <v>54</v>
      </c>
      <c r="B5" s="208"/>
      <c r="C5" s="208"/>
      <c r="D5" s="208"/>
      <c r="E5" s="208"/>
      <c r="F5" s="14"/>
      <c r="G5" s="15"/>
      <c r="H5" s="100"/>
    </row>
    <row r="6" spans="1:8" s="12" customFormat="1" ht="19.5" customHeight="1">
      <c r="A6" s="207" t="s">
        <v>55</v>
      </c>
      <c r="B6" s="208"/>
      <c r="C6" s="208"/>
      <c r="D6" s="208"/>
      <c r="E6" s="208"/>
      <c r="F6" s="14"/>
      <c r="G6" s="15"/>
      <c r="H6" s="100"/>
    </row>
    <row r="7" spans="1:8" s="12" customFormat="1" ht="19.5" customHeight="1">
      <c r="A7" s="96"/>
      <c r="B7" s="83"/>
      <c r="C7" s="83"/>
      <c r="D7" s="83"/>
      <c r="E7" s="83"/>
      <c r="F7" s="16"/>
      <c r="G7" s="17"/>
      <c r="H7" s="101"/>
    </row>
    <row r="8" spans="1:8" s="12" customFormat="1" ht="19.5" customHeight="1">
      <c r="A8" s="102"/>
      <c r="B8" s="28"/>
      <c r="C8" s="28"/>
      <c r="D8" s="28"/>
      <c r="E8" s="28"/>
      <c r="F8" s="28"/>
      <c r="G8" s="28"/>
      <c r="H8" s="103"/>
    </row>
    <row r="9" spans="1:12" s="12" customFormat="1" ht="19.5" customHeight="1">
      <c r="A9" s="235" t="s">
        <v>64</v>
      </c>
      <c r="B9" s="236"/>
      <c r="C9" s="236"/>
      <c r="D9" s="236"/>
      <c r="E9" s="236"/>
      <c r="F9" s="153" t="s">
        <v>56</v>
      </c>
      <c r="G9" s="154"/>
      <c r="H9" s="155"/>
      <c r="I9" s="151"/>
      <c r="J9" s="151"/>
      <c r="K9" s="151"/>
      <c r="L9" s="31"/>
    </row>
    <row r="10" spans="1:12" s="12" customFormat="1" ht="19.5" customHeight="1">
      <c r="A10" s="237" t="s">
        <v>76</v>
      </c>
      <c r="B10" s="238"/>
      <c r="C10" s="238"/>
      <c r="D10" s="238"/>
      <c r="E10" s="238"/>
      <c r="F10" s="156" t="s">
        <v>63</v>
      </c>
      <c r="G10" s="157"/>
      <c r="H10" s="158"/>
      <c r="I10" s="152"/>
      <c r="J10" s="152"/>
      <c r="K10" s="152"/>
      <c r="L10" s="31"/>
    </row>
    <row r="11" spans="1:12" s="12" customFormat="1" ht="19.5" customHeight="1">
      <c r="A11" s="239"/>
      <c r="B11" s="240"/>
      <c r="C11" s="240"/>
      <c r="D11" s="240"/>
      <c r="E11" s="240"/>
      <c r="F11" s="159" t="s">
        <v>57</v>
      </c>
      <c r="G11" s="160"/>
      <c r="H11" s="161"/>
      <c r="I11" s="152"/>
      <c r="J11" s="152"/>
      <c r="K11" s="152"/>
      <c r="L11" s="31"/>
    </row>
    <row r="12" spans="1:12" s="12" customFormat="1" ht="19.5" customHeight="1">
      <c r="A12" s="102"/>
      <c r="B12" s="28"/>
      <c r="C12" s="28"/>
      <c r="D12" s="28"/>
      <c r="E12" s="28"/>
      <c r="F12" s="28"/>
      <c r="G12" s="28"/>
      <c r="H12" s="103"/>
      <c r="I12" s="31"/>
      <c r="J12" s="31"/>
      <c r="K12" s="31"/>
      <c r="L12" s="31"/>
    </row>
    <row r="13" spans="1:12" s="12" customFormat="1" ht="19.5" customHeight="1">
      <c r="A13" s="193" t="s">
        <v>0</v>
      </c>
      <c r="B13" s="199" t="s">
        <v>1</v>
      </c>
      <c r="C13" s="200"/>
      <c r="D13" s="201"/>
      <c r="E13" s="180" t="s">
        <v>3</v>
      </c>
      <c r="F13" s="178" t="s">
        <v>65</v>
      </c>
      <c r="G13" s="179"/>
      <c r="H13" s="196" t="s">
        <v>8</v>
      </c>
      <c r="I13" s="31"/>
      <c r="J13" s="31"/>
      <c r="K13" s="31"/>
      <c r="L13" s="31"/>
    </row>
    <row r="14" spans="1:8" s="12" customFormat="1" ht="19.5" customHeight="1">
      <c r="A14" s="194"/>
      <c r="B14" s="202"/>
      <c r="C14" s="151"/>
      <c r="D14" s="203"/>
      <c r="E14" s="181"/>
      <c r="F14" s="178" t="s">
        <v>77</v>
      </c>
      <c r="G14" s="179"/>
      <c r="H14" s="197"/>
    </row>
    <row r="15" spans="1:8" s="12" customFormat="1" ht="34.5" customHeight="1">
      <c r="A15" s="195"/>
      <c r="B15" s="204"/>
      <c r="C15" s="205"/>
      <c r="D15" s="206"/>
      <c r="E15" s="182"/>
      <c r="F15" s="11" t="s">
        <v>58</v>
      </c>
      <c r="G15" s="11" t="s">
        <v>72</v>
      </c>
      <c r="H15" s="198"/>
    </row>
    <row r="16" spans="1:8" s="12" customFormat="1" ht="19.5" customHeight="1">
      <c r="A16" s="174">
        <v>1</v>
      </c>
      <c r="B16" s="175" t="str">
        <f>'[1]ORÇAMENTO'!B8</f>
        <v>SERVIÇOS PRELIMINARES</v>
      </c>
      <c r="C16" s="175"/>
      <c r="D16" s="175"/>
      <c r="E16" s="18" t="s">
        <v>22</v>
      </c>
      <c r="F16" s="187">
        <f>6</f>
        <v>6</v>
      </c>
      <c r="G16" s="188"/>
      <c r="H16" s="104"/>
    </row>
    <row r="17" spans="1:8" s="12" customFormat="1" ht="19.5" customHeight="1">
      <c r="A17" s="174"/>
      <c r="B17" s="175"/>
      <c r="C17" s="175"/>
      <c r="D17" s="175"/>
      <c r="E17" s="18" t="s">
        <v>59</v>
      </c>
      <c r="F17" s="185">
        <f>Orçamento!I9</f>
        <v>4696.9312</v>
      </c>
      <c r="G17" s="186"/>
      <c r="H17" s="105">
        <f>Orçamento!I9</f>
        <v>4696.9312</v>
      </c>
    </row>
    <row r="18" spans="1:8" s="12" customFormat="1" ht="19.5" customHeight="1">
      <c r="A18" s="174">
        <v>2</v>
      </c>
      <c r="B18" s="175" t="s">
        <v>31</v>
      </c>
      <c r="C18" s="175"/>
      <c r="D18" s="175"/>
      <c r="E18" s="18" t="s">
        <v>25</v>
      </c>
      <c r="F18" s="183">
        <f>Orçamento!E13</f>
        <v>173.09</v>
      </c>
      <c r="G18" s="184"/>
      <c r="H18" s="106"/>
    </row>
    <row r="19" spans="1:8" s="12" customFormat="1" ht="19.5" customHeight="1">
      <c r="A19" s="174"/>
      <c r="B19" s="175"/>
      <c r="C19" s="175"/>
      <c r="D19" s="175"/>
      <c r="E19" s="18" t="s">
        <v>59</v>
      </c>
      <c r="F19" s="172">
        <f>Orçamento!I14</f>
        <v>245374.0712124</v>
      </c>
      <c r="G19" s="173"/>
      <c r="H19" s="105">
        <f>Orçamento!I14</f>
        <v>245374.0712124</v>
      </c>
    </row>
    <row r="20" spans="1:8" s="12" customFormat="1" ht="19.5" customHeight="1">
      <c r="A20" s="174">
        <v>3</v>
      </c>
      <c r="B20" s="175" t="s">
        <v>32</v>
      </c>
      <c r="C20" s="175"/>
      <c r="D20" s="175"/>
      <c r="E20" s="18" t="s">
        <v>22</v>
      </c>
      <c r="F20" s="176">
        <f>Orçamento!E16</f>
        <v>221.41</v>
      </c>
      <c r="G20" s="177"/>
      <c r="H20" s="106"/>
    </row>
    <row r="21" spans="1:8" s="12" customFormat="1" ht="19.5" customHeight="1">
      <c r="A21" s="174"/>
      <c r="B21" s="175"/>
      <c r="C21" s="175"/>
      <c r="D21" s="175"/>
      <c r="E21" s="18" t="s">
        <v>59</v>
      </c>
      <c r="F21" s="172">
        <f>Orçamento!I19</f>
        <v>7827.840212399999</v>
      </c>
      <c r="G21" s="173"/>
      <c r="H21" s="105">
        <f>Orçamento!I19</f>
        <v>7827.840212399999</v>
      </c>
    </row>
    <row r="22" spans="1:8" s="12" customFormat="1" ht="19.5" customHeight="1">
      <c r="A22" s="190"/>
      <c r="B22" s="191"/>
      <c r="C22" s="191"/>
      <c r="D22" s="191"/>
      <c r="E22" s="191"/>
      <c r="F22" s="191"/>
      <c r="G22" s="191"/>
      <c r="H22" s="192"/>
    </row>
    <row r="23" spans="1:8" s="12" customFormat="1" ht="19.5" customHeight="1">
      <c r="A23" s="163" t="s">
        <v>60</v>
      </c>
      <c r="B23" s="164"/>
      <c r="C23" s="164"/>
      <c r="D23" s="164"/>
      <c r="E23" s="165"/>
      <c r="F23" s="169">
        <v>150000</v>
      </c>
      <c r="G23" s="170"/>
      <c r="H23" s="107">
        <f>F23</f>
        <v>150000</v>
      </c>
    </row>
    <row r="24" spans="1:8" s="12" customFormat="1" ht="19.5" customHeight="1">
      <c r="A24" s="163" t="s">
        <v>61</v>
      </c>
      <c r="B24" s="164"/>
      <c r="C24" s="164"/>
      <c r="D24" s="164"/>
      <c r="E24" s="165"/>
      <c r="F24" s="169">
        <f>F25-F23</f>
        <v>107898.84262479999</v>
      </c>
      <c r="G24" s="170"/>
      <c r="H24" s="107">
        <f>F24</f>
        <v>107898.84262479999</v>
      </c>
    </row>
    <row r="25" spans="1:8" s="12" customFormat="1" ht="19.5" customHeight="1">
      <c r="A25" s="163" t="s">
        <v>87</v>
      </c>
      <c r="B25" s="164"/>
      <c r="C25" s="164"/>
      <c r="D25" s="164"/>
      <c r="E25" s="165"/>
      <c r="F25" s="169">
        <f>Orçamento!I20</f>
        <v>257898.8426248</v>
      </c>
      <c r="G25" s="170"/>
      <c r="H25" s="107">
        <f>F25</f>
        <v>257898.8426248</v>
      </c>
    </row>
    <row r="26" spans="1:8" s="12" customFormat="1" ht="19.5" customHeight="1">
      <c r="A26" s="108"/>
      <c r="B26" s="84"/>
      <c r="C26" s="84"/>
      <c r="D26" s="84"/>
      <c r="E26" s="84"/>
      <c r="F26" s="76"/>
      <c r="G26" s="76"/>
      <c r="H26" s="109"/>
    </row>
    <row r="27" spans="1:8" s="12" customFormat="1" ht="19.5" customHeight="1">
      <c r="A27" s="108"/>
      <c r="B27" s="84"/>
      <c r="C27" s="84"/>
      <c r="D27" s="84"/>
      <c r="E27" s="84"/>
      <c r="F27" s="76"/>
      <c r="G27" s="76"/>
      <c r="H27" s="109"/>
    </row>
    <row r="28" spans="1:8" s="12" customFormat="1" ht="19.5" customHeight="1">
      <c r="A28" s="108"/>
      <c r="B28" s="84"/>
      <c r="C28" s="84"/>
      <c r="D28" s="84"/>
      <c r="E28" s="84"/>
      <c r="F28" s="76"/>
      <c r="G28" s="76"/>
      <c r="H28" s="109"/>
    </row>
    <row r="29" spans="1:8" s="12" customFormat="1" ht="19.5" customHeight="1">
      <c r="A29" s="166" t="s">
        <v>62</v>
      </c>
      <c r="B29" s="167"/>
      <c r="C29" s="79"/>
      <c r="D29" s="79"/>
      <c r="E29" s="79"/>
      <c r="F29" s="80"/>
      <c r="G29" s="29"/>
      <c r="H29" s="110"/>
    </row>
    <row r="30" spans="1:8" ht="19.5" customHeight="1">
      <c r="A30" s="111"/>
      <c r="B30" s="112"/>
      <c r="C30" s="168" t="s">
        <v>74</v>
      </c>
      <c r="D30" s="168"/>
      <c r="E30" s="168"/>
      <c r="F30" s="77" t="s">
        <v>81</v>
      </c>
      <c r="G30" s="78"/>
      <c r="H30" s="113"/>
    </row>
    <row r="31" spans="1:8" ht="19.5" customHeight="1" thickBot="1">
      <c r="A31" s="114"/>
      <c r="B31" s="115"/>
      <c r="C31" s="171" t="s">
        <v>80</v>
      </c>
      <c r="D31" s="171"/>
      <c r="E31" s="171"/>
      <c r="F31" s="189" t="s">
        <v>82</v>
      </c>
      <c r="G31" s="189"/>
      <c r="H31" s="116"/>
    </row>
    <row r="34" ht="15">
      <c r="C34" s="10"/>
    </row>
    <row r="35" spans="2:4" ht="15">
      <c r="B35" s="138"/>
      <c r="C35" s="138"/>
      <c r="D35" s="138"/>
    </row>
    <row r="36" spans="2:4" ht="15">
      <c r="B36" s="138"/>
      <c r="C36" s="138"/>
      <c r="D36" s="138"/>
    </row>
    <row r="37" spans="2:4" ht="15">
      <c r="B37" s="138"/>
      <c r="C37" s="138"/>
      <c r="D37" s="138"/>
    </row>
    <row r="38" spans="2:4" ht="15">
      <c r="B38" s="162"/>
      <c r="C38" s="162"/>
      <c r="D38" s="162"/>
    </row>
  </sheetData>
  <sheetProtection/>
  <mergeCells count="46">
    <mergeCell ref="A9:E9"/>
    <mergeCell ref="A10:E11"/>
    <mergeCell ref="A6:E6"/>
    <mergeCell ref="A1:H1"/>
    <mergeCell ref="A3:E3"/>
    <mergeCell ref="A4:E4"/>
    <mergeCell ref="A5:E5"/>
    <mergeCell ref="F31:G31"/>
    <mergeCell ref="F17:G17"/>
    <mergeCell ref="F25:G25"/>
    <mergeCell ref="A22:H22"/>
    <mergeCell ref="A13:A15"/>
    <mergeCell ref="F13:G13"/>
    <mergeCell ref="H13:H15"/>
    <mergeCell ref="B13:D15"/>
    <mergeCell ref="F16:G16"/>
    <mergeCell ref="F14:G14"/>
    <mergeCell ref="E13:E15"/>
    <mergeCell ref="A16:A17"/>
    <mergeCell ref="B16:D17"/>
    <mergeCell ref="A18:A19"/>
    <mergeCell ref="B18:D19"/>
    <mergeCell ref="F18:G18"/>
    <mergeCell ref="F19:G19"/>
    <mergeCell ref="A20:A21"/>
    <mergeCell ref="B20:D21"/>
    <mergeCell ref="F20:G20"/>
    <mergeCell ref="F21:G21"/>
    <mergeCell ref="A23:E23"/>
    <mergeCell ref="F23:G23"/>
    <mergeCell ref="A24:E24"/>
    <mergeCell ref="F24:G24"/>
    <mergeCell ref="B37:D37"/>
    <mergeCell ref="B36:D36"/>
    <mergeCell ref="B35:D35"/>
    <mergeCell ref="B38:D38"/>
    <mergeCell ref="A25:E25"/>
    <mergeCell ref="A29:B29"/>
    <mergeCell ref="C30:E30"/>
    <mergeCell ref="C31:E31"/>
    <mergeCell ref="I9:K9"/>
    <mergeCell ref="I10:K10"/>
    <mergeCell ref="I11:K11"/>
    <mergeCell ref="F9:H9"/>
    <mergeCell ref="F10:H10"/>
    <mergeCell ref="F11:H11"/>
  </mergeCells>
  <printOptions horizontalCentered="1" verticalCentered="1"/>
  <pageMargins left="1.7716535433070868" right="1.220472440944882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85" zoomScaleNormal="85" zoomScaleSheetLayoutView="85" zoomScalePageLayoutView="0" workbookViewId="0" topLeftCell="A1">
      <selection activeCell="D8" sqref="A1:D8"/>
    </sheetView>
  </sheetViews>
  <sheetFormatPr defaultColWidth="9.140625" defaultRowHeight="15"/>
  <cols>
    <col min="1" max="1" width="8.7109375" style="0" customWidth="1"/>
    <col min="2" max="2" width="66.421875" style="0" customWidth="1"/>
    <col min="3" max="4" width="22.7109375" style="0" customWidth="1"/>
  </cols>
  <sheetData>
    <row r="1" spans="1:4" ht="79.5" customHeight="1" thickBot="1">
      <c r="A1" s="117" t="s">
        <v>11</v>
      </c>
      <c r="B1" s="118"/>
      <c r="C1" s="118"/>
      <c r="D1" s="119"/>
    </row>
    <row r="2" spans="1:4" ht="19.5" customHeight="1">
      <c r="A2" s="216" t="s">
        <v>44</v>
      </c>
      <c r="B2" s="217"/>
      <c r="C2" s="217"/>
      <c r="D2" s="218"/>
    </row>
    <row r="3" spans="1:4" ht="19.5" customHeight="1">
      <c r="A3" s="219" t="s">
        <v>46</v>
      </c>
      <c r="B3" s="220"/>
      <c r="C3" s="220"/>
      <c r="D3" s="221"/>
    </row>
    <row r="4" spans="1:4" s="1" customFormat="1" ht="19.5" customHeight="1">
      <c r="A4" s="38" t="s">
        <v>0</v>
      </c>
      <c r="B4" s="5" t="s">
        <v>1</v>
      </c>
      <c r="C4" s="5" t="s">
        <v>43</v>
      </c>
      <c r="D4" s="39" t="s">
        <v>42</v>
      </c>
    </row>
    <row r="5" spans="1:4" s="1" customFormat="1" ht="19.5" customHeight="1">
      <c r="A5" s="40">
        <v>1</v>
      </c>
      <c r="B5" s="6" t="s">
        <v>83</v>
      </c>
      <c r="C5" s="9" t="s">
        <v>86</v>
      </c>
      <c r="D5" s="41">
        <v>2574.75</v>
      </c>
    </row>
    <row r="6" spans="1:4" s="1" customFormat="1" ht="19.5" customHeight="1">
      <c r="A6" s="40">
        <v>2</v>
      </c>
      <c r="B6" s="6" t="s">
        <v>84</v>
      </c>
      <c r="C6" s="9" t="s">
        <v>86</v>
      </c>
      <c r="D6" s="41">
        <v>2453.97</v>
      </c>
    </row>
    <row r="7" spans="1:4" s="1" customFormat="1" ht="19.5" customHeight="1">
      <c r="A7" s="40">
        <v>3</v>
      </c>
      <c r="B7" s="6" t="s">
        <v>85</v>
      </c>
      <c r="C7" s="9" t="s">
        <v>86</v>
      </c>
      <c r="D7" s="41">
        <v>741.1</v>
      </c>
    </row>
    <row r="8" spans="1:4" s="1" customFormat="1" ht="19.5" customHeight="1">
      <c r="A8" s="222" t="s">
        <v>8</v>
      </c>
      <c r="B8" s="223"/>
      <c r="C8" s="224"/>
      <c r="D8" s="42">
        <f>SUM(D5:D7)</f>
        <v>5769.82</v>
      </c>
    </row>
    <row r="9" spans="1:4" s="1" customFormat="1" ht="19.5" customHeight="1">
      <c r="A9" s="34"/>
      <c r="B9" s="3"/>
      <c r="C9" s="3"/>
      <c r="D9" s="43"/>
    </row>
    <row r="10" spans="1:4" s="1" customFormat="1" ht="19.5" customHeight="1">
      <c r="A10" s="34"/>
      <c r="B10" s="3"/>
      <c r="C10" s="3"/>
      <c r="D10" s="43"/>
    </row>
    <row r="11" spans="1:4" s="1" customFormat="1" ht="19.5" customHeight="1">
      <c r="A11" s="34"/>
      <c r="B11" s="3"/>
      <c r="C11" s="3"/>
      <c r="D11" s="35"/>
    </row>
    <row r="12" spans="1:4" s="1" customFormat="1" ht="19.5" customHeight="1">
      <c r="A12" s="214" t="s">
        <v>26</v>
      </c>
      <c r="B12" s="150"/>
      <c r="C12" s="150"/>
      <c r="D12" s="215"/>
    </row>
    <row r="13" spans="1:4" s="1" customFormat="1" ht="19.5" customHeight="1">
      <c r="A13" s="212" t="s">
        <v>74</v>
      </c>
      <c r="B13" s="138"/>
      <c r="C13" s="138"/>
      <c r="D13" s="213"/>
    </row>
    <row r="14" spans="1:4" ht="19.5" customHeight="1">
      <c r="A14" s="212" t="s">
        <v>75</v>
      </c>
      <c r="B14" s="138"/>
      <c r="C14" s="138"/>
      <c r="D14" s="213"/>
    </row>
    <row r="15" spans="1:4" ht="15">
      <c r="A15" s="4"/>
      <c r="B15" s="4"/>
      <c r="C15" s="4"/>
      <c r="D15" s="4"/>
    </row>
  </sheetData>
  <sheetProtection/>
  <mergeCells count="7">
    <mergeCell ref="A14:D14"/>
    <mergeCell ref="A12:D12"/>
    <mergeCell ref="A1:D1"/>
    <mergeCell ref="A2:D2"/>
    <mergeCell ref="A3:D3"/>
    <mergeCell ref="A8:C8"/>
    <mergeCell ref="A13:D13"/>
  </mergeCells>
  <printOptions horizontalCentered="1"/>
  <pageMargins left="0.5905511811023622" right="0.5905511811023622" top="1.7716535433070866" bottom="1.220472440944882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5" zoomScaleNormal="85" zoomScaleSheetLayoutView="85" zoomScalePageLayoutView="0" workbookViewId="0" topLeftCell="A1">
      <selection activeCell="E5" sqref="A1:F5"/>
    </sheetView>
  </sheetViews>
  <sheetFormatPr defaultColWidth="9.140625" defaultRowHeight="15"/>
  <cols>
    <col min="1" max="1" width="5.7109375" style="0" customWidth="1"/>
    <col min="2" max="2" width="63.28125" style="0" customWidth="1"/>
    <col min="3" max="3" width="20.7109375" style="0" customWidth="1"/>
    <col min="4" max="6" width="20.7109375" style="2" customWidth="1"/>
    <col min="8" max="8" width="12.8515625" style="0" bestFit="1" customWidth="1"/>
  </cols>
  <sheetData>
    <row r="1" spans="1:6" ht="79.5" customHeight="1" thickBot="1">
      <c r="A1" s="117" t="s">
        <v>11</v>
      </c>
      <c r="B1" s="118"/>
      <c r="C1" s="118"/>
      <c r="D1" s="118"/>
      <c r="E1" s="118"/>
      <c r="F1" s="119"/>
    </row>
    <row r="2" spans="1:6" ht="19.5" customHeight="1">
      <c r="A2" s="142" t="s">
        <v>48</v>
      </c>
      <c r="B2" s="143"/>
      <c r="C2" s="143"/>
      <c r="D2" s="143"/>
      <c r="E2" s="143"/>
      <c r="F2" s="144"/>
    </row>
    <row r="3" spans="1:6" ht="19.5" customHeight="1">
      <c r="A3" s="139" t="s">
        <v>46</v>
      </c>
      <c r="B3" s="140"/>
      <c r="C3" s="140"/>
      <c r="D3" s="140"/>
      <c r="E3" s="140"/>
      <c r="F3" s="141"/>
    </row>
    <row r="4" spans="1:6" ht="21" customHeight="1">
      <c r="A4" s="229" t="str">
        <f>Orçamento!A4</f>
        <v>ENDEREÇO DA OBRA: AV CELIDONIO NETO, AV MAJOR GASPARINO DE QUADROS, AV BENEDITO OTONI, AGUDOS/SP</v>
      </c>
      <c r="B4" s="230"/>
      <c r="C4" s="230"/>
      <c r="D4" s="230"/>
      <c r="E4" s="230"/>
      <c r="F4" s="231"/>
    </row>
    <row r="5" spans="1:6" ht="19.5" customHeight="1">
      <c r="A5" s="232" t="s">
        <v>66</v>
      </c>
      <c r="B5" s="227"/>
      <c r="C5" s="227"/>
      <c r="D5" s="227"/>
      <c r="E5" s="227" t="s">
        <v>68</v>
      </c>
      <c r="F5" s="228"/>
    </row>
    <row r="6" spans="1:6" s="1" customFormat="1" ht="19.5" customHeight="1">
      <c r="A6" s="44"/>
      <c r="B6" s="25"/>
      <c r="C6" s="25"/>
      <c r="D6" s="25"/>
      <c r="E6" s="25"/>
      <c r="F6" s="45"/>
    </row>
    <row r="7" spans="1:6" s="1" customFormat="1" ht="19.5" customHeight="1">
      <c r="A7" s="46"/>
      <c r="B7" s="23"/>
      <c r="C7" s="24"/>
      <c r="D7" s="24"/>
      <c r="E7" s="24"/>
      <c r="F7" s="47"/>
    </row>
    <row r="8" spans="1:6" s="1" customFormat="1" ht="19.5" customHeight="1">
      <c r="A8" s="46"/>
      <c r="B8" s="23"/>
      <c r="C8" s="24"/>
      <c r="D8" s="24"/>
      <c r="E8" s="24"/>
      <c r="F8" s="47"/>
    </row>
    <row r="9" spans="1:6" s="1" customFormat="1" ht="19.5" customHeight="1">
      <c r="A9" s="46"/>
      <c r="B9" s="23"/>
      <c r="C9" s="24"/>
      <c r="D9" s="24"/>
      <c r="E9" s="24"/>
      <c r="F9" s="47"/>
    </row>
    <row r="10" spans="1:6" s="1" customFormat="1" ht="19.5" customHeight="1">
      <c r="A10" s="46"/>
      <c r="B10" s="23"/>
      <c r="C10" s="24"/>
      <c r="D10" s="24"/>
      <c r="E10" s="24"/>
      <c r="F10" s="47"/>
    </row>
    <row r="11" spans="1:6" s="1" customFormat="1" ht="19.5" customHeight="1">
      <c r="A11" s="46"/>
      <c r="B11" s="23"/>
      <c r="C11" s="24"/>
      <c r="D11" s="24"/>
      <c r="E11" s="24"/>
      <c r="F11" s="47"/>
    </row>
    <row r="12" spans="1:6" s="1" customFormat="1" ht="19.5" customHeight="1">
      <c r="A12" s="46"/>
      <c r="B12" s="23"/>
      <c r="C12" s="24"/>
      <c r="D12" s="24"/>
      <c r="E12" s="24"/>
      <c r="F12" s="47"/>
    </row>
    <row r="13" spans="1:6" s="1" customFormat="1" ht="19.5" customHeight="1">
      <c r="A13" s="46"/>
      <c r="B13" s="23"/>
      <c r="C13" s="24"/>
      <c r="D13" s="24"/>
      <c r="E13" s="24"/>
      <c r="F13" s="47"/>
    </row>
    <row r="14" spans="1:6" s="1" customFormat="1" ht="19.5" customHeight="1">
      <c r="A14" s="46"/>
      <c r="B14" s="23"/>
      <c r="C14" s="24"/>
      <c r="D14" s="24"/>
      <c r="E14" s="24"/>
      <c r="F14" s="47"/>
    </row>
    <row r="15" spans="1:6" s="1" customFormat="1" ht="19.5" customHeight="1">
      <c r="A15" s="46"/>
      <c r="B15" s="23"/>
      <c r="C15" s="24"/>
      <c r="D15" s="24"/>
      <c r="E15" s="24"/>
      <c r="F15" s="47"/>
    </row>
    <row r="16" spans="1:6" s="1" customFormat="1" ht="19.5" customHeight="1">
      <c r="A16" s="225"/>
      <c r="B16" s="226"/>
      <c r="C16" s="26"/>
      <c r="D16" s="26"/>
      <c r="E16" s="26"/>
      <c r="F16" s="48"/>
    </row>
    <row r="17" spans="1:6" s="1" customFormat="1" ht="19.5" customHeight="1">
      <c r="A17" s="225"/>
      <c r="B17" s="226"/>
      <c r="C17" s="26"/>
      <c r="D17" s="26"/>
      <c r="E17" s="26"/>
      <c r="F17" s="48"/>
    </row>
    <row r="18" spans="1:8" s="1" customFormat="1" ht="19.5" customHeight="1">
      <c r="A18" s="225"/>
      <c r="B18" s="226"/>
      <c r="C18" s="26"/>
      <c r="D18" s="27"/>
      <c r="E18" s="27"/>
      <c r="F18" s="49"/>
      <c r="H18" s="19"/>
    </row>
    <row r="19" spans="1:6" s="1" customFormat="1" ht="19.5" customHeight="1">
      <c r="A19" s="34"/>
      <c r="B19" s="3"/>
      <c r="C19" s="3"/>
      <c r="D19" s="30"/>
      <c r="E19" s="30"/>
      <c r="F19" s="37"/>
    </row>
    <row r="20" spans="1:6" s="1" customFormat="1" ht="19.5" customHeight="1">
      <c r="A20" s="34"/>
      <c r="B20" s="3"/>
      <c r="C20" s="3"/>
      <c r="D20" s="30"/>
      <c r="E20" s="30"/>
      <c r="F20" s="37"/>
    </row>
    <row r="21" spans="1:6" s="1" customFormat="1" ht="19.5" customHeight="1">
      <c r="A21" s="34"/>
      <c r="B21" s="3"/>
      <c r="C21" s="3"/>
      <c r="D21" s="30"/>
      <c r="E21" s="30"/>
      <c r="F21" s="37"/>
    </row>
    <row r="22" spans="1:6" s="1" customFormat="1" ht="19.5" customHeight="1">
      <c r="A22" s="34"/>
      <c r="B22" s="3"/>
      <c r="C22" s="3"/>
      <c r="D22" s="30"/>
      <c r="E22" s="30"/>
      <c r="F22" s="37"/>
    </row>
    <row r="23" spans="1:6" s="1" customFormat="1" ht="19.5" customHeight="1">
      <c r="A23" s="34"/>
      <c r="B23" s="3"/>
      <c r="C23" s="3"/>
      <c r="D23" s="30"/>
      <c r="E23" s="30"/>
      <c r="F23" s="37"/>
    </row>
    <row r="24" spans="1:6" s="1" customFormat="1" ht="19.5" customHeight="1">
      <c r="A24" s="34"/>
      <c r="B24" s="3"/>
      <c r="C24" s="3"/>
      <c r="D24" s="30"/>
      <c r="E24" s="30"/>
      <c r="F24" s="37"/>
    </row>
    <row r="25" spans="1:6" s="1" customFormat="1" ht="19.5" customHeight="1">
      <c r="A25" s="34"/>
      <c r="B25" s="3"/>
      <c r="C25" s="3"/>
      <c r="D25" s="30"/>
      <c r="E25" s="30"/>
      <c r="F25" s="37"/>
    </row>
    <row r="26" spans="1:6" s="1" customFormat="1" ht="19.5" customHeight="1">
      <c r="A26" s="214" t="s">
        <v>26</v>
      </c>
      <c r="B26" s="150"/>
      <c r="C26" s="150"/>
      <c r="D26" s="150"/>
      <c r="E26" s="150"/>
      <c r="F26" s="215"/>
    </row>
    <row r="27" spans="1:6" s="1" customFormat="1" ht="19.5" customHeight="1">
      <c r="A27" s="212" t="s">
        <v>74</v>
      </c>
      <c r="B27" s="138"/>
      <c r="C27" s="138"/>
      <c r="D27" s="138"/>
      <c r="E27" s="138"/>
      <c r="F27" s="213"/>
    </row>
    <row r="28" spans="1:6" ht="19.5" customHeight="1">
      <c r="A28" s="212" t="s">
        <v>75</v>
      </c>
      <c r="B28" s="138"/>
      <c r="C28" s="138"/>
      <c r="D28" s="138"/>
      <c r="E28" s="138"/>
      <c r="F28" s="213"/>
    </row>
    <row r="29" spans="1:6" ht="15">
      <c r="A29" s="4"/>
      <c r="B29" s="4"/>
      <c r="C29" s="4"/>
      <c r="D29" s="7"/>
      <c r="E29" s="7"/>
      <c r="F29" s="7"/>
    </row>
  </sheetData>
  <sheetProtection/>
  <mergeCells count="12">
    <mergeCell ref="A1:F1"/>
    <mergeCell ref="A2:F2"/>
    <mergeCell ref="A3:F3"/>
    <mergeCell ref="A4:F4"/>
    <mergeCell ref="A5:D5"/>
    <mergeCell ref="A17:B17"/>
    <mergeCell ref="A18:B18"/>
    <mergeCell ref="A26:F26"/>
    <mergeCell ref="A27:F27"/>
    <mergeCell ref="A28:F28"/>
    <mergeCell ref="A16:B16"/>
    <mergeCell ref="E5:F5"/>
  </mergeCells>
  <printOptions horizontalCentered="1"/>
  <pageMargins left="0.5905511811023622" right="0.5905511811023622" top="1.7716535433070866" bottom="1.220472440944882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2019-10-25T17:38:01Z</cp:lastPrinted>
  <dcterms:created xsi:type="dcterms:W3CDTF">2014-01-10T13:50:04Z</dcterms:created>
  <dcterms:modified xsi:type="dcterms:W3CDTF">2020-06-09T21:06:24Z</dcterms:modified>
  <cp:category/>
  <cp:version/>
  <cp:contentType/>
  <cp:contentStatus/>
</cp:coreProperties>
</file>